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9945" windowHeight="7110" activeTab="0"/>
  </bookViews>
  <sheets>
    <sheet name="LU ISO" sheetId="1" r:id="rId1"/>
    <sheet name="Indicateur LU + trajectoire" sheetId="2" r:id="rId2"/>
    <sheet name="DONNEES" sheetId="3" r:id="rId3"/>
    <sheet name="Feuil3" sheetId="4" r:id="rId4"/>
  </sheets>
  <externalReferences>
    <externalReference r:id="rId7"/>
  </externalReferences>
  <definedNames>
    <definedName name="HTML_CodePage" hidden="1">1252</definedName>
    <definedName name="HTML_Control" hidden="1">{"'LU_GMP'!$A$10:$U$254"}</definedName>
    <definedName name="HTML_Description" hidden="1">""</definedName>
    <definedName name="HTML_Email" hidden="1">""</definedName>
    <definedName name="HTML_Header" hidden="1">"LU_GMP"</definedName>
    <definedName name="HTML_LastUpdate" hidden="1">"19/02/01"</definedName>
    <definedName name="HTML_LineAfter" hidden="1">FALSE</definedName>
    <definedName name="HTML_LineBefore" hidden="1">FALSE</definedName>
    <definedName name="HTML_Name" hidden="1">"MATRA - AUTOMOBILE"</definedName>
    <definedName name="HTML_OBDlg2" hidden="1">TRUE</definedName>
    <definedName name="HTML_OBDlg4" hidden="1">TRUE</definedName>
    <definedName name="HTML_OS" hidden="1">0</definedName>
    <definedName name="HTML_PathFile" hidden="1">"H:\lu\LU_GMP.htm"</definedName>
    <definedName name="HTML_Title" hidden="1">"LU_GMP1"</definedName>
    <definedName name="_xlnm.Print_Area" localSheetId="0">'LU ISO'!$A$1:$K$64</definedName>
  </definedNames>
  <calcPr fullCalcOnLoad="1"/>
</workbook>
</file>

<file path=xl/comments1.xml><?xml version="1.0" encoding="utf-8"?>
<comments xmlns="http://schemas.openxmlformats.org/spreadsheetml/2006/main">
  <authors>
    <author>neau</author>
    <author>lacoste</author>
  </authors>
  <commentList>
    <comment ref="B3" authorId="0">
      <text>
        <r>
          <rPr>
            <sz val="8"/>
            <rFont val="Tahoma"/>
            <family val="2"/>
          </rPr>
          <t>GRP = Risque majeur identifié  (AC)
K1 = Risque NC :  Impact(s) démontré(s) (AC)
K2= Risque Rmq : Impact(s) contenu(s) ou sera contenu(s) par un plan d'action (AP)
K3 = Plan de progrès  (PP)</t>
        </r>
      </text>
    </comment>
    <comment ref="I3" authorId="0">
      <text>
        <r>
          <rPr>
            <sz val="8"/>
            <rFont val="Tahoma"/>
            <family val="2"/>
          </rPr>
          <t>A =  A mettre en place
M = Mis en place
S = Soldée
SB = Stand By</t>
        </r>
      </text>
    </comment>
    <comment ref="K3" authorId="1">
      <text>
        <r>
          <rPr>
            <sz val="8"/>
            <rFont val="Tahoma"/>
            <family val="2"/>
          </rPr>
          <t xml:space="preserve">Indiquer la date au format:
SXX/03
</t>
        </r>
      </text>
    </comment>
    <comment ref="D3" authorId="0">
      <text>
        <r>
          <rPr>
            <sz val="8"/>
            <rFont val="Tahoma"/>
            <family val="2"/>
          </rPr>
          <t xml:space="preserve">JJ/MM/AA
</t>
        </r>
      </text>
    </comment>
    <comment ref="J3" authorId="1">
      <text>
        <r>
          <rPr>
            <sz val="8"/>
            <rFont val="Tahoma"/>
            <family val="2"/>
          </rPr>
          <t xml:space="preserve">Indiquer la date au format:
SXX/03
</t>
        </r>
      </text>
    </comment>
  </commentList>
</comments>
</file>

<file path=xl/sharedStrings.xml><?xml version="1.0" encoding="utf-8"?>
<sst xmlns="http://schemas.openxmlformats.org/spreadsheetml/2006/main" count="423" uniqueCount="204">
  <si>
    <t>Description</t>
  </si>
  <si>
    <t>GRP</t>
  </si>
  <si>
    <t>Criticité</t>
  </si>
  <si>
    <t xml:space="preserve">Origine </t>
  </si>
  <si>
    <t>Leader</t>
  </si>
  <si>
    <t>Plan d'actions</t>
  </si>
  <si>
    <t>en cours</t>
  </si>
  <si>
    <t>soldé</t>
  </si>
  <si>
    <t>Stand by</t>
  </si>
  <si>
    <t>Total</t>
  </si>
  <si>
    <t>Données à copier sur la page "Données" (semaine en cours) (TOUS TYPES)</t>
  </si>
  <si>
    <t>Soldé GRP</t>
  </si>
  <si>
    <t>GRP restant</t>
  </si>
  <si>
    <t>Prév solution défintive GRP</t>
  </si>
  <si>
    <t>Date de solde</t>
  </si>
  <si>
    <t>Total en cours</t>
  </si>
  <si>
    <t>Total soldé</t>
  </si>
  <si>
    <t>% en cours</t>
  </si>
  <si>
    <t>% soldées</t>
  </si>
  <si>
    <t>Total Stand by</t>
  </si>
  <si>
    <t>total questions</t>
  </si>
  <si>
    <t>État Plan d'action</t>
  </si>
  <si>
    <t xml:space="preserve">Date d'entrée en LU </t>
  </si>
  <si>
    <t>Code</t>
  </si>
  <si>
    <t>Liste Unique Qualité</t>
  </si>
  <si>
    <t>Courbe Prv Solution</t>
  </si>
  <si>
    <t>Résultats Bruts</t>
  </si>
  <si>
    <t>Donnée de traitement</t>
  </si>
  <si>
    <t>Questions Ouvertes</t>
  </si>
  <si>
    <t>Prv  Question fermée</t>
  </si>
  <si>
    <t>Questions ouvertes</t>
  </si>
  <si>
    <t>Questions soldées</t>
  </si>
  <si>
    <t>Total Questions</t>
  </si>
  <si>
    <t>SB</t>
  </si>
  <si>
    <t>Propriétaire : Responsable projet</t>
  </si>
  <si>
    <t>Etat</t>
  </si>
  <si>
    <t>Solde
prév.</t>
  </si>
  <si>
    <t>Solde Reel</t>
  </si>
  <si>
    <t>S01/04</t>
  </si>
  <si>
    <t>S02/04</t>
  </si>
  <si>
    <t>S03/04</t>
  </si>
  <si>
    <t>S04/04</t>
  </si>
  <si>
    <t>S05/04</t>
  </si>
  <si>
    <t>S06/04</t>
  </si>
  <si>
    <t>S07/04</t>
  </si>
  <si>
    <t>S08/04</t>
  </si>
  <si>
    <t>S09/04</t>
  </si>
  <si>
    <t>S10/04</t>
  </si>
  <si>
    <t>S11/04</t>
  </si>
  <si>
    <t>S12/04</t>
  </si>
  <si>
    <t>S13/04</t>
  </si>
  <si>
    <t>S14/04</t>
  </si>
  <si>
    <t>S15/04</t>
  </si>
  <si>
    <t>S16/04</t>
  </si>
  <si>
    <t>S17/04</t>
  </si>
  <si>
    <t>S18/04</t>
  </si>
  <si>
    <t>S19/04</t>
  </si>
  <si>
    <t>S20/04</t>
  </si>
  <si>
    <t>S21/04</t>
  </si>
  <si>
    <t>S22/04</t>
  </si>
  <si>
    <t>S23/04</t>
  </si>
  <si>
    <t>S24/04</t>
  </si>
  <si>
    <t>S25/04</t>
  </si>
  <si>
    <t>S26/04</t>
  </si>
  <si>
    <t>S27/04</t>
  </si>
  <si>
    <t>S28/04</t>
  </si>
  <si>
    <t>S29/04</t>
  </si>
  <si>
    <t>S30/04</t>
  </si>
  <si>
    <t>S31/04</t>
  </si>
  <si>
    <t>S32/04</t>
  </si>
  <si>
    <t>S33/04</t>
  </si>
  <si>
    <t>S34/04</t>
  </si>
  <si>
    <t>S35/04</t>
  </si>
  <si>
    <t>S36/04</t>
  </si>
  <si>
    <t>S37/04</t>
  </si>
  <si>
    <t>S38/04</t>
  </si>
  <si>
    <t>S39/04</t>
  </si>
  <si>
    <t>S40/04</t>
  </si>
  <si>
    <t>S41/04</t>
  </si>
  <si>
    <t>S42/04</t>
  </si>
  <si>
    <t>S43/04</t>
  </si>
  <si>
    <t>S44/04</t>
  </si>
  <si>
    <t>S45/04</t>
  </si>
  <si>
    <t>S46/04</t>
  </si>
  <si>
    <t>S47/04</t>
  </si>
  <si>
    <t>S48/04</t>
  </si>
  <si>
    <t>S49/04</t>
  </si>
  <si>
    <t>S50/04</t>
  </si>
  <si>
    <t>S51/04</t>
  </si>
  <si>
    <t>S52/04</t>
  </si>
  <si>
    <t>K1</t>
  </si>
  <si>
    <t>K2</t>
  </si>
  <si>
    <t>K3</t>
  </si>
  <si>
    <t>Soldé K1</t>
  </si>
  <si>
    <t>Soldé K2</t>
  </si>
  <si>
    <t>Soldé K3</t>
  </si>
  <si>
    <t>Questions Stand By</t>
  </si>
  <si>
    <t>K1 restant</t>
  </si>
  <si>
    <t>K2 restant</t>
  </si>
  <si>
    <t>K3 restant</t>
  </si>
  <si>
    <t>Prév solution définitive K1</t>
  </si>
  <si>
    <t>Prév solution définitive K2</t>
  </si>
  <si>
    <t>Prév solution définitive K3</t>
  </si>
  <si>
    <t>Liste Unique - Projet Field (Job 1)</t>
  </si>
  <si>
    <t>Financement insuffisant du projet</t>
  </si>
  <si>
    <t>Gestion des contraintes liées à l’utilisation d’un terrain privée</t>
  </si>
  <si>
    <t>Gestion des contraintes liées à l’utilisation d’un terrain d’une collectivité</t>
  </si>
  <si>
    <t>Avis défavorable de la FFTA sur la date de la compétition</t>
  </si>
  <si>
    <t>Impossibilité de définir une date cohérente avec les exigences CDY/Cie/FTTA</t>
  </si>
  <si>
    <t>Ressources insuffisantes dans les groupes de travail en phase ROC</t>
  </si>
  <si>
    <t>Insuffisance des moyens logistiques sur le terrain (Eau, Energie)</t>
  </si>
  <si>
    <t>Insuffisance des moyens de transport de la ciblerie</t>
  </si>
  <si>
    <t>Insuffisance des moyens sanitaires sur le parcours</t>
  </si>
  <si>
    <t>Insuffisance des moyens financiers en phase amont du projet (Ciblerie)</t>
  </si>
  <si>
    <t>Absence de moyens métriques</t>
  </si>
  <si>
    <t>Absence d’un arbitre dans la Cie (point de blocage FFTA)</t>
  </si>
  <si>
    <t>Absence d’assurance sur le jour de la compétition</t>
  </si>
  <si>
    <t>Accord négatif du bureau de la Cie sur la poursuite du projet à J5</t>
  </si>
  <si>
    <t>Plan Projet</t>
  </si>
  <si>
    <t>Technique/Sécurité</t>
  </si>
  <si>
    <t>Gestion/Pilotage</t>
  </si>
  <si>
    <t>Organisation/Réalisation</t>
  </si>
  <si>
    <t>GP - 001</t>
  </si>
  <si>
    <t>GP - 002</t>
  </si>
  <si>
    <t>GP - 003</t>
  </si>
  <si>
    <t>GP - 004</t>
  </si>
  <si>
    <t>OR - 005</t>
  </si>
  <si>
    <t>OR - 001</t>
  </si>
  <si>
    <t>OR - 003</t>
  </si>
  <si>
    <t>OR - 004</t>
  </si>
  <si>
    <t>TS - 001</t>
  </si>
  <si>
    <t>TS - 002</t>
  </si>
  <si>
    <t>TS - 003</t>
  </si>
  <si>
    <t>TS - 004</t>
  </si>
  <si>
    <t>TS - 005</t>
  </si>
  <si>
    <t>JJD/FD</t>
  </si>
  <si>
    <t>PDP</t>
  </si>
  <si>
    <t>JMN</t>
  </si>
  <si>
    <t>Mise en ligne du support de communication (Retard J0)</t>
  </si>
  <si>
    <t>Lancement du plan média :Mise à disposition des courrier pour les sponsors</t>
  </si>
  <si>
    <t>Courrier Cie : Introduction et validation de la démarche de recherche de terrain</t>
  </si>
  <si>
    <t>OR - 006</t>
  </si>
  <si>
    <t>OR - 007</t>
  </si>
  <si>
    <t>OR - 008</t>
  </si>
  <si>
    <t>OR - 009</t>
  </si>
  <si>
    <t>Rap  N°4</t>
  </si>
  <si>
    <t>JJD</t>
  </si>
  <si>
    <t>Auteur</t>
  </si>
  <si>
    <t>TS - 006</t>
  </si>
  <si>
    <t xml:space="preserve">Planning de visite de site (Retard du J0)
</t>
  </si>
  <si>
    <t>Rap N°4</t>
  </si>
  <si>
    <t>Pdp</t>
  </si>
  <si>
    <t>Logo de la Cie sur tous les documents projet</t>
  </si>
  <si>
    <t>Moyens de traitement des détériorations de matériel : Avant, pendant, Après J9</t>
  </si>
  <si>
    <t>GP - 005</t>
  </si>
  <si>
    <t>Pompiers de Villepreux : Faire une demande à la mairie</t>
  </si>
  <si>
    <t>TS - 007</t>
  </si>
  <si>
    <t>Au 21/01/04 : Retrait du Logo de l'équipe en faveur du Logo de la Cie.
Voir Cr de la Rap n°05</t>
  </si>
  <si>
    <t>S</t>
  </si>
  <si>
    <t>Au 21/01/04 : 1er version validée en Rap n°05
Corrections Ok sur la Rap n°06</t>
  </si>
  <si>
    <t>Au04/02/04 : Pas de plan d'actions envisageable
- Arret du projet.</t>
  </si>
  <si>
    <t>Au 04/02/04 : Pas de plan d'actions envisagé
- Plus de field dans le 78 depuis 2 ans
- Calendrier FFTA : Pas saturé pour cette discipline
- A revoir en septembre 2004
Décision de solder l'action</t>
  </si>
  <si>
    <t>Au 21/01/04 : Actions en stand-by
Bilan lors de la prochaine Rap
Au 04/02/04 : Plan est lancé</t>
  </si>
  <si>
    <t>Au 04/02/04 : Ce point fait partie des fiches d'évaluation des sites
- Impossibilité de réaliser le projet si non prisen compte par le projet.</t>
  </si>
  <si>
    <t>Au 21/01/04 : Action en stand by
Au 04/02/04 : Planning présenté</t>
  </si>
  <si>
    <t>Prise de Rdv avec Président Ligue 78</t>
  </si>
  <si>
    <t>Formulaire « Position des cibles » à mettre à jour</t>
  </si>
  <si>
    <t>CDC Arbitres</t>
  </si>
  <si>
    <t>Formulaire « Montage des cibles » à mettre à jour</t>
  </si>
  <si>
    <t>Rap N°6</t>
  </si>
  <si>
    <t>OR - 010</t>
  </si>
  <si>
    <t>GP - 006</t>
  </si>
  <si>
    <t>GP - 007</t>
  </si>
  <si>
    <t>GP - 008</t>
  </si>
  <si>
    <t>Courrier de la Cie pour demande de Rdv avec propriétaire</t>
  </si>
  <si>
    <t>Courrier de la Cie pour ONF</t>
  </si>
  <si>
    <t>Rap N°7</t>
  </si>
  <si>
    <t>Rap N°8</t>
  </si>
  <si>
    <t>OR - 011</t>
  </si>
  <si>
    <t>OR - 012</t>
  </si>
  <si>
    <t>Au 18/02/03 : Formulaire à jour</t>
  </si>
  <si>
    <t>Au 18/02/04 : Formulaire à jour</t>
  </si>
  <si>
    <t>Au 04/02/04 : Révision des dernières hypothèses en cours 
Au 18/03/04 : GRP Non pertinent de part l'engagement du bureau de la Cie</t>
  </si>
  <si>
    <t>Au 04/02/04 : A revoir sur la base des fiches d'évaluation
Au 18/03/04 : Les terrains pré selectionnés ne posent pas de Pb
- GRP Soldé</t>
  </si>
  <si>
    <t>Au 21/01/04 : Actions en stand-by
Bilan lors de la prochaine Rap
Au 04/02 : Action en cours
Au 18/03/04 : Action soldée</t>
  </si>
  <si>
    <t xml:space="preserve">Au 04/02/04 : Prise de Rdv pour S09/04
Au 18/03/04 : Rdv Ok </t>
  </si>
  <si>
    <t>Au 04/02/04 : Courrier rédigé pour fin de semaine 04
Au 18/03/04 : Action soldée</t>
  </si>
  <si>
    <t>Création d’un tableau « Synthèse Réponses Sponsors »</t>
  </si>
  <si>
    <t>Création d’un tableau « Synthèse Evaluation Terrain »</t>
  </si>
  <si>
    <t>GP - 009</t>
  </si>
  <si>
    <t>GP - 010</t>
  </si>
  <si>
    <t>Rap n°8</t>
  </si>
  <si>
    <t>Au 04/02/04 : Révision des dernières hypothèses en cours 
Au 18/03/04 : GRP Non pertinent sur la base des tableaux Budget et amortissement
- Dans le cas d'un financement insuffisant = Arret du projet en J5</t>
  </si>
  <si>
    <t xml:space="preserve">Au 04/02/04 : Voir définir d'un outil plan de charge
- Visite des terrains = Estimation de la charge
- A prévoir pour J5
Au 18/03/04 : Estimation de la charge sur la base du retour d'expérience de nanteuil = 10p
- GRP non critique </t>
  </si>
  <si>
    <t>Au 04/02/04 : Rdv avec président de la Ligue 78
- Quid des attendus du CDY sur le projet
- FFTA : Pas de field dans le 78, Voir pour réserver les dates en septembre 2004
Au 18/03/04 : GRP non critique</t>
  </si>
  <si>
    <t>Au 04/02/04 : revoir ce point avec le CDY
Au 18/03/04 : GRP Non critique sur la base des informations du CDY</t>
  </si>
  <si>
    <t>Au 04/02/04 : A revoir sur la base des fiches d'évaluation des parcours
Au 18/03/04 : Pas de terrain sur une collectivité</t>
  </si>
  <si>
    <t>Au 04/02/04 : Action à revoir en J4
Au 18/03/04 : Poste couvert par un sponsors</t>
  </si>
  <si>
    <t>Au 18/02/04 : Voir CR Rap 7
Attente réponse CDY
Au 14/04/04 : Pas exigence hors règlement FFTA
- Possibilité de prise en charge de l'arbitrage si CD 78</t>
  </si>
  <si>
    <t>Au 18/03/04 : Tableaux initialisés en S12/04
Au 31/03/04 : Tableaux présentés
Action soldée</t>
  </si>
  <si>
    <t>Au 21/01/04 : Action en stand by
AU 18/03/04 : Pas de visibilité
AU 31/03/04 : Rdv mairie de villepreux 
Dde prise en compte par la mairie
Action soldée</t>
  </si>
  <si>
    <t>Au 04/02/04 : Action à revoir en J4
AU 28/04/04 : Pris en compte dans les fiches de travail .
Action soldée</t>
  </si>
  <si>
    <t>Au 04/02/04 : A revoir sur la base des fiches d'évaluation des parcours
Au 18/03/04 : En cours d'étude
Au 28/04/04 : 1ere version du Cdc présenté
- Point lors de la prochaine Rap
Au 13/05/04 : Cdc terminé 
- Formalisation en cours</t>
  </si>
  <si>
    <t>Au 04/02/04 : Point à faire sur la base des 1er contacts pris avec les assureurs
 - Revoir ce point avec le CDY
Au 18/03/04 : Toujours en attente de la réponse de la Cie d'assurance
AU 31/03/04 : Attente de la réponse de la Cie d'assurance
AU 28/04/04 : Question posée à la FFTA
Au 13/05/04 : Point soldée avec MARSK
- Attestation à prévoir en janvier 2005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</si>
</sst>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0"/>
    <numFmt numFmtId="173" formatCode="#,##0_ ;\-#,##0\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&quot;Sem &quot;#"/>
    <numFmt numFmtId="184" formatCode="#,##0\ &quot;F&quot;"/>
    <numFmt numFmtId="185" formatCode="#,##0.000_ ;\-#,##0.000\ "/>
    <numFmt numFmtId="186" formatCode="00000"/>
    <numFmt numFmtId="187" formatCode="#,##0\ _F"/>
    <numFmt numFmtId="188" formatCode="&quot;n° &quot;#"/>
    <numFmt numFmtId="189" formatCode="&quot;Sem&quot;\ ##"/>
    <numFmt numFmtId="190" formatCode="#,##0.0_ ;\-#,##0.0\ "/>
    <numFmt numFmtId="191" formatCode="#,##0.00_ ;\-#,##0.00\ "/>
    <numFmt numFmtId="192" formatCode="#,##0.0000_ ;\-#,##0.0000\ "/>
    <numFmt numFmtId="193" formatCode="0.000%"/>
    <numFmt numFmtId="194" formatCode="0.0000%"/>
    <numFmt numFmtId="195" formatCode="0.00000%"/>
    <numFmt numFmtId="196" formatCode="0.000"/>
    <numFmt numFmtId="197" formatCode="0.0000"/>
    <numFmt numFmtId="198" formatCode="0.0"/>
    <numFmt numFmtId="199" formatCode="&quot;Sem &quot;##"/>
    <numFmt numFmtId="200" formatCode="d/m/yy"/>
    <numFmt numFmtId="201" formatCode="0.00000"/>
    <numFmt numFmtId="202" formatCode="0.000000"/>
    <numFmt numFmtId="203" formatCode="0.0000000"/>
    <numFmt numFmtId="204" formatCode="0.00000000"/>
    <numFmt numFmtId="205" formatCode="0.0000000000"/>
    <numFmt numFmtId="206" formatCode="0.00000000000"/>
    <numFmt numFmtId="207" formatCode="0.000000000000"/>
    <numFmt numFmtId="208" formatCode="0.0000000000000"/>
    <numFmt numFmtId="209" formatCode="0.00000000000000"/>
    <numFmt numFmtId="210" formatCode="d/m"/>
    <numFmt numFmtId="211" formatCode="d\-mmm\-yy"/>
    <numFmt numFmtId="212" formatCode="_-* #,##0.000\ _F_-;\-* #,##0.000\ _F_-;_-* &quot;-&quot;??\ _F_-;_-@_-"/>
    <numFmt numFmtId="213" formatCode="mmmm\-yy"/>
    <numFmt numFmtId="214" formatCode="#&quot; &quot;00&quot; &quot;00&quot; &quot;00"/>
    <numFmt numFmtId="215" formatCode="#,##0.0\ _F"/>
    <numFmt numFmtId="216" formatCode="mmmm\ yyyy"/>
    <numFmt numFmtId="217" formatCode="mmmmm\-yy"/>
    <numFmt numFmtId="218" formatCode="s/yy"/>
  </numFmts>
  <fonts count="31">
    <font>
      <sz val="10"/>
      <name val="Arial"/>
      <family val="0"/>
    </font>
    <font>
      <sz val="7"/>
      <name val="Times New Roman"/>
      <family val="1"/>
    </font>
    <font>
      <b/>
      <sz val="10"/>
      <color indexed="9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name val="Arial"/>
      <family val="2"/>
    </font>
    <font>
      <sz val="8"/>
      <name val="Arial"/>
      <family val="2"/>
    </font>
    <font>
      <b/>
      <i/>
      <sz val="10.8"/>
      <name val="Arial"/>
      <family val="2"/>
    </font>
    <font>
      <b/>
      <i/>
      <sz val="11"/>
      <name val="Arial"/>
      <family val="2"/>
    </font>
    <font>
      <b/>
      <sz val="2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4.25"/>
      <name val="Arial"/>
      <family val="0"/>
    </font>
    <font>
      <b/>
      <i/>
      <sz val="18.25"/>
      <name val="Arial"/>
      <family val="2"/>
    </font>
    <font>
      <b/>
      <sz val="12"/>
      <name val="Arial"/>
      <family val="2"/>
    </font>
    <font>
      <b/>
      <sz val="1.75"/>
      <name val="Arial"/>
      <family val="2"/>
    </font>
    <font>
      <sz val="2.5"/>
      <name val="Arial"/>
      <family val="0"/>
    </font>
    <font>
      <sz val="2"/>
      <name val="Arial"/>
      <family val="0"/>
    </font>
    <font>
      <sz val="3.5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 Black"/>
      <family val="2"/>
    </font>
    <font>
      <b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1">
      <alignment horizontal="center"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" xfId="2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5" fillId="0" borderId="3" xfId="0" applyFont="1" applyBorder="1" applyAlignment="1">
      <alignment/>
    </xf>
    <xf numFmtId="0" fontId="0" fillId="0" borderId="0" xfId="0" applyNumberFormat="1" applyAlignment="1">
      <alignment horizontal="center"/>
    </xf>
    <xf numFmtId="216" fontId="15" fillId="0" borderId="3" xfId="0" applyNumberFormat="1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1" xfId="21" applyFont="1" applyFill="1" applyBorder="1" applyAlignment="1">
      <alignment horizontal="center" vertical="top" wrapText="1"/>
      <protection/>
    </xf>
    <xf numFmtId="0" fontId="4" fillId="0" borderId="0" xfId="0" applyFont="1" applyFill="1" applyAlignment="1">
      <alignment horizontal="center"/>
    </xf>
    <xf numFmtId="9" fontId="14" fillId="0" borderId="0" xfId="0" applyNumberFormat="1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0" fontId="2" fillId="3" borderId="5" xfId="21" applyFont="1" applyFill="1" applyBorder="1" applyAlignment="1">
      <alignment horizontal="center" vertical="center" wrapText="1"/>
      <protection/>
    </xf>
    <xf numFmtId="0" fontId="2" fillId="3" borderId="1" xfId="21" applyFont="1" applyFill="1" applyBorder="1" applyAlignment="1">
      <alignment horizontal="center" vertical="center"/>
      <protection/>
    </xf>
    <xf numFmtId="15" fontId="2" fillId="3" borderId="1" xfId="21" applyNumberFormat="1" applyFont="1" applyFill="1" applyBorder="1" applyAlignment="1">
      <alignment horizontal="center" vertical="center" wrapText="1"/>
      <protection/>
    </xf>
    <xf numFmtId="0" fontId="2" fillId="3" borderId="1" xfId="21" applyFont="1" applyFill="1" applyBorder="1" applyAlignment="1">
      <alignment horizontal="center" vertical="center" wrapText="1"/>
      <protection/>
    </xf>
    <xf numFmtId="0" fontId="2" fillId="3" borderId="6" xfId="21" applyFont="1" applyFill="1" applyBorder="1" applyAlignment="1">
      <alignment horizontal="center" vertical="center"/>
      <protection/>
    </xf>
    <xf numFmtId="0" fontId="2" fillId="3" borderId="0" xfId="21" applyFont="1" applyFill="1" applyBorder="1" applyAlignment="1">
      <alignment horizontal="center" vertical="top" wrapText="1"/>
      <protection/>
    </xf>
    <xf numFmtId="0" fontId="2" fillId="3" borderId="1" xfId="21" applyFont="1" applyFill="1" applyBorder="1" applyAlignment="1">
      <alignment horizontal="center" vertical="top" wrapText="1"/>
      <protection/>
    </xf>
    <xf numFmtId="0" fontId="4" fillId="0" borderId="7" xfId="21" applyFont="1" applyFill="1" applyBorder="1" applyAlignment="1">
      <alignment horizontal="left"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4" fillId="0" borderId="2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4" fillId="0" borderId="8" xfId="21" applyFont="1" applyFill="1" applyBorder="1" applyAlignment="1">
      <alignment horizontal="center" vertical="top" wrapText="1"/>
      <protection/>
    </xf>
    <xf numFmtId="1" fontId="1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0" fontId="14" fillId="4" borderId="8" xfId="21" applyFont="1" applyFill="1" applyBorder="1" applyAlignment="1">
      <alignment horizontal="left" vertical="top" wrapText="1"/>
      <protection/>
    </xf>
    <xf numFmtId="0" fontId="4" fillId="4" borderId="0" xfId="0" applyFont="1" applyFill="1" applyAlignment="1">
      <alignment horizontal="center"/>
    </xf>
    <xf numFmtId="9" fontId="5" fillId="4" borderId="0" xfId="23" applyFont="1" applyFill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26" fillId="0" borderId="7" xfId="2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4" fillId="4" borderId="0" xfId="0" applyFont="1" applyFill="1" applyAlignment="1">
      <alignment horizontal="center" vertical="top"/>
    </xf>
    <xf numFmtId="0" fontId="26" fillId="0" borderId="7" xfId="21" applyFont="1" applyFill="1" applyBorder="1" applyAlignment="1">
      <alignment horizontal="left" vertical="center" wrapText="1"/>
      <protection/>
    </xf>
    <xf numFmtId="0" fontId="26" fillId="0" borderId="13" xfId="21" applyFont="1" applyFill="1" applyBorder="1" applyAlignment="1">
      <alignment horizontal="left" vertical="center" wrapText="1"/>
      <protection/>
    </xf>
    <xf numFmtId="0" fontId="26" fillId="0" borderId="0" xfId="21" applyFont="1" applyFill="1" applyBorder="1" applyAlignment="1">
      <alignment horizontal="left" vertical="center" wrapText="1"/>
      <protection/>
    </xf>
    <xf numFmtId="0" fontId="26" fillId="0" borderId="7" xfId="21" applyFont="1" applyFill="1" applyBorder="1" applyAlignment="1">
      <alignment horizontal="center" vertical="center" wrapText="1"/>
      <protection/>
    </xf>
    <xf numFmtId="49" fontId="27" fillId="0" borderId="3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6" fillId="0" borderId="14" xfId="21" applyFont="1" applyFill="1" applyBorder="1" applyAlignment="1">
      <alignment horizontal="center" vertical="top" wrapText="1"/>
      <protection/>
    </xf>
    <xf numFmtId="49" fontId="28" fillId="5" borderId="15" xfId="0" applyNumberFormat="1" applyFont="1" applyFill="1" applyBorder="1" applyAlignment="1">
      <alignment horizontal="center" vertical="center"/>
    </xf>
    <xf numFmtId="49" fontId="28" fillId="6" borderId="1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6" fillId="0" borderId="16" xfId="21" applyFont="1" applyFill="1" applyBorder="1" applyAlignment="1">
      <alignment horizontal="center" vertical="top" wrapText="1"/>
      <protection/>
    </xf>
    <xf numFmtId="0" fontId="26" fillId="0" borderId="17" xfId="21" applyFont="1" applyFill="1" applyBorder="1" applyAlignment="1">
      <alignment horizontal="center" vertical="top" wrapText="1"/>
      <protection/>
    </xf>
    <xf numFmtId="173" fontId="26" fillId="0" borderId="16" xfId="17" applyNumberFormat="1" applyFont="1" applyBorder="1" applyAlignment="1">
      <alignment horizontal="center" vertical="center"/>
    </xf>
    <xf numFmtId="0" fontId="26" fillId="5" borderId="16" xfId="21" applyFont="1" applyFill="1" applyBorder="1" applyAlignment="1">
      <alignment horizontal="center" vertical="top" wrapText="1"/>
      <protection/>
    </xf>
    <xf numFmtId="0" fontId="26" fillId="7" borderId="16" xfId="21" applyFont="1" applyFill="1" applyBorder="1" applyAlignment="1">
      <alignment horizontal="center" vertical="top" wrapText="1"/>
      <protection/>
    </xf>
    <xf numFmtId="0" fontId="26" fillId="0" borderId="18" xfId="21" applyFont="1" applyFill="1" applyBorder="1" applyAlignment="1">
      <alignment horizontal="center" vertical="top" wrapText="1"/>
      <protection/>
    </xf>
    <xf numFmtId="49" fontId="28" fillId="8" borderId="14" xfId="0" applyNumberFormat="1" applyFont="1" applyFill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173" fontId="26" fillId="0" borderId="20" xfId="17" applyNumberFormat="1" applyFont="1" applyBorder="1" applyAlignment="1">
      <alignment horizontal="center" vertical="center"/>
    </xf>
    <xf numFmtId="173" fontId="26" fillId="0" borderId="19" xfId="17" applyNumberFormat="1" applyFont="1" applyBorder="1" applyAlignment="1">
      <alignment horizontal="center" vertical="center"/>
    </xf>
    <xf numFmtId="0" fontId="26" fillId="0" borderId="19" xfId="21" applyFont="1" applyFill="1" applyBorder="1" applyAlignment="1">
      <alignment horizontal="center" vertical="top" wrapText="1"/>
      <protection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49" fontId="27" fillId="0" borderId="0" xfId="0" applyNumberFormat="1" applyFont="1" applyBorder="1" applyAlignment="1">
      <alignment horizontal="left" vertical="center"/>
    </xf>
    <xf numFmtId="0" fontId="24" fillId="0" borderId="9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3" xfId="0" applyFont="1" applyBorder="1" applyAlignment="1">
      <alignment/>
    </xf>
    <xf numFmtId="0" fontId="24" fillId="0" borderId="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right" vertical="center"/>
    </xf>
    <xf numFmtId="1" fontId="26" fillId="0" borderId="22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right" vertical="center"/>
    </xf>
    <xf numFmtId="1" fontId="26" fillId="0" borderId="16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right" vertical="center"/>
    </xf>
    <xf numFmtId="1" fontId="26" fillId="0" borderId="23" xfId="0" applyNumberFormat="1" applyFont="1" applyBorder="1" applyAlignment="1">
      <alignment horizontal="center" vertical="center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/>
    </xf>
    <xf numFmtId="1" fontId="24" fillId="0" borderId="16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1" fontId="4" fillId="0" borderId="0" xfId="0" applyNumberFormat="1" applyFont="1" applyFill="1" applyAlignment="1">
      <alignment horizontal="center"/>
    </xf>
    <xf numFmtId="9" fontId="4" fillId="0" borderId="0" xfId="23" applyFont="1" applyFill="1" applyAlignment="1">
      <alignment horizontal="center"/>
    </xf>
    <xf numFmtId="14" fontId="24" fillId="0" borderId="7" xfId="21" applyNumberFormat="1" applyFont="1" applyFill="1" applyBorder="1" applyAlignment="1">
      <alignment horizontal="center" vertical="center" wrapText="1"/>
      <protection/>
    </xf>
    <xf numFmtId="0" fontId="30" fillId="9" borderId="7" xfId="21" applyFont="1" applyFill="1" applyBorder="1" applyAlignment="1">
      <alignment horizontal="left" vertical="center"/>
      <protection/>
    </xf>
    <xf numFmtId="0" fontId="30" fillId="9" borderId="13" xfId="21" applyFont="1" applyFill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9" borderId="0" xfId="0" applyFont="1" applyFill="1" applyAlignment="1">
      <alignment/>
    </xf>
    <xf numFmtId="0" fontId="14" fillId="0" borderId="7" xfId="2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30" fillId="9" borderId="7" xfId="21" applyFont="1" applyFill="1" applyBorder="1" applyAlignment="1">
      <alignment horizontal="center" vertical="center"/>
      <protection/>
    </xf>
    <xf numFmtId="0" fontId="0" fillId="4" borderId="7" xfId="21" applyFont="1" applyFill="1" applyBorder="1" applyAlignment="1">
      <alignment horizontal="center" vertical="center"/>
      <protection/>
    </xf>
    <xf numFmtId="0" fontId="26" fillId="4" borderId="7" xfId="21" applyFont="1" applyFill="1" applyBorder="1" applyAlignment="1">
      <alignment horizontal="center" vertical="center"/>
      <protection/>
    </xf>
    <xf numFmtId="0" fontId="26" fillId="4" borderId="7" xfId="21" applyFont="1" applyFill="1" applyBorder="1" applyAlignment="1">
      <alignment horizontal="center" vertical="center" wrapText="1"/>
      <protection/>
    </xf>
    <xf numFmtId="14" fontId="24" fillId="4" borderId="7" xfId="21" applyNumberFormat="1" applyFont="1" applyFill="1" applyBorder="1" applyAlignment="1">
      <alignment horizontal="center" vertical="center" wrapText="1"/>
      <protection/>
    </xf>
    <xf numFmtId="0" fontId="14" fillId="4" borderId="7" xfId="21" applyFont="1" applyFill="1" applyBorder="1" applyAlignment="1">
      <alignment horizontal="center" vertical="center" wrapText="1"/>
      <protection/>
    </xf>
    <xf numFmtId="0" fontId="26" fillId="4" borderId="7" xfId="21" applyFont="1" applyFill="1" applyBorder="1" applyAlignment="1">
      <alignment horizontal="left" vertical="center" wrapText="1"/>
      <protection/>
    </xf>
    <xf numFmtId="0" fontId="26" fillId="4" borderId="13" xfId="21" applyFont="1" applyFill="1" applyBorder="1" applyAlignment="1">
      <alignment horizontal="left" vertical="center" wrapText="1"/>
      <protection/>
    </xf>
    <xf numFmtId="0" fontId="26" fillId="4" borderId="0" xfId="21" applyFont="1" applyFill="1" applyBorder="1" applyAlignment="1">
      <alignment horizontal="left" vertical="center" wrapText="1"/>
      <protection/>
    </xf>
    <xf numFmtId="1" fontId="29" fillId="0" borderId="25" xfId="0" applyNumberFormat="1" applyFont="1" applyBorder="1" applyAlignment="1">
      <alignment horizontal="center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1" fontId="29" fillId="0" borderId="23" xfId="0" applyNumberFormat="1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U_MECANIQUE1" xfId="21"/>
    <cellStyle name="Normal_LU_SYELE" xfId="22"/>
    <cellStyle name="Percent" xfId="23"/>
  </cellStyles>
  <dxfs count="14">
    <dxf>
      <font>
        <color rgb="FF000000"/>
      </font>
      <fill>
        <patternFill>
          <bgColor rgb="FFCCFFCC"/>
        </patternFill>
      </fill>
      <border/>
    </dxf>
    <dxf>
      <font>
        <color rgb="FF000000"/>
      </font>
      <fill>
        <patternFill>
          <bgColor rgb="FFFFCC00"/>
        </patternFill>
      </fill>
      <border/>
    </dxf>
    <dxf>
      <font>
        <color rgb="FFFFFFFF"/>
      </font>
      <fill>
        <patternFill>
          <bgColor rgb="FFFF66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808080"/>
        </patternFill>
      </fill>
      <border/>
    </dxf>
    <dxf>
      <font>
        <b/>
        <i val="0"/>
        <color auto="1"/>
      </font>
      <fill>
        <patternFill>
          <bgColor rgb="FFC0C0C0"/>
        </patternFill>
      </fill>
      <border/>
    </dxf>
    <dxf>
      <font>
        <b/>
        <i val="0"/>
        <color rgb="FF000000"/>
      </font>
      <fill>
        <patternFill>
          <bgColor rgb="FF99CC00"/>
        </patternFill>
      </fill>
      <border/>
    </dxf>
    <dxf>
      <font>
        <b/>
        <i val="0"/>
        <color rgb="FF000000"/>
      </font>
      <fill>
        <patternFill>
          <bgColor rgb="FFFFCC00"/>
        </patternFill>
      </fill>
      <border/>
    </dxf>
    <dxf>
      <font>
        <b/>
        <i val="0"/>
        <color rgb="FFFFFFFF"/>
      </font>
      <fill>
        <patternFill>
          <bgColor rgb="FFFF6600"/>
        </patternFill>
      </fill>
      <border/>
    </dxf>
    <dxf>
      <font>
        <b/>
        <i val="0"/>
        <color rgb="FFFFFFFF"/>
      </font>
      <fill>
        <patternFill>
          <bgColor rgb="FF666699"/>
        </patternFill>
      </fill>
      <border/>
    </dxf>
    <dxf>
      <font>
        <b/>
        <i val="0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1155"/>
          <c:w val="0.94275"/>
          <c:h val="0.88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DONNEES!$A$7</c:f>
              <c:strCache>
                <c:ptCount val="1"/>
                <c:pt idx="0">
                  <c:v>GRP restant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DONNEES!$B$1:$BA$1</c:f>
              <c:strCache>
                <c:ptCount val="52"/>
                <c:pt idx="0">
                  <c:v>S01/04</c:v>
                </c:pt>
                <c:pt idx="1">
                  <c:v>S02/04</c:v>
                </c:pt>
                <c:pt idx="2">
                  <c:v>S03/04</c:v>
                </c:pt>
                <c:pt idx="3">
                  <c:v>S04/04</c:v>
                </c:pt>
                <c:pt idx="4">
                  <c:v>S05/04</c:v>
                </c:pt>
                <c:pt idx="5">
                  <c:v>S06/04</c:v>
                </c:pt>
                <c:pt idx="6">
                  <c:v>S07/04</c:v>
                </c:pt>
                <c:pt idx="7">
                  <c:v>S08/04</c:v>
                </c:pt>
                <c:pt idx="8">
                  <c:v>S09/04</c:v>
                </c:pt>
                <c:pt idx="9">
                  <c:v>S10/04</c:v>
                </c:pt>
                <c:pt idx="10">
                  <c:v>S11/04</c:v>
                </c:pt>
                <c:pt idx="11">
                  <c:v>S12/04</c:v>
                </c:pt>
                <c:pt idx="12">
                  <c:v>S13/04</c:v>
                </c:pt>
                <c:pt idx="13">
                  <c:v>S14/04</c:v>
                </c:pt>
                <c:pt idx="14">
                  <c:v>S15/04</c:v>
                </c:pt>
                <c:pt idx="15">
                  <c:v>S16/04</c:v>
                </c:pt>
                <c:pt idx="16">
                  <c:v>S17/04</c:v>
                </c:pt>
                <c:pt idx="17">
                  <c:v>S18/04</c:v>
                </c:pt>
                <c:pt idx="18">
                  <c:v>S19/04</c:v>
                </c:pt>
                <c:pt idx="19">
                  <c:v>S20/04</c:v>
                </c:pt>
                <c:pt idx="20">
                  <c:v>S21/04</c:v>
                </c:pt>
                <c:pt idx="21">
                  <c:v>S22/04</c:v>
                </c:pt>
                <c:pt idx="22">
                  <c:v>S23/04</c:v>
                </c:pt>
                <c:pt idx="23">
                  <c:v>S24/04</c:v>
                </c:pt>
                <c:pt idx="24">
                  <c:v>S25/04</c:v>
                </c:pt>
                <c:pt idx="25">
                  <c:v>S26/04</c:v>
                </c:pt>
                <c:pt idx="26">
                  <c:v>S27/04</c:v>
                </c:pt>
                <c:pt idx="27">
                  <c:v>S28/04</c:v>
                </c:pt>
                <c:pt idx="28">
                  <c:v>S29/04</c:v>
                </c:pt>
                <c:pt idx="29">
                  <c:v>S30/04</c:v>
                </c:pt>
                <c:pt idx="30">
                  <c:v>S31/04</c:v>
                </c:pt>
                <c:pt idx="31">
                  <c:v>S32/04</c:v>
                </c:pt>
                <c:pt idx="32">
                  <c:v>S33/04</c:v>
                </c:pt>
                <c:pt idx="33">
                  <c:v>S34/04</c:v>
                </c:pt>
                <c:pt idx="34">
                  <c:v>S35/04</c:v>
                </c:pt>
                <c:pt idx="35">
                  <c:v>S36/04</c:v>
                </c:pt>
                <c:pt idx="36">
                  <c:v>S37/04</c:v>
                </c:pt>
                <c:pt idx="37">
                  <c:v>S38/04</c:v>
                </c:pt>
                <c:pt idx="38">
                  <c:v>S39/04</c:v>
                </c:pt>
                <c:pt idx="39">
                  <c:v>S40/04</c:v>
                </c:pt>
                <c:pt idx="40">
                  <c:v>S41/04</c:v>
                </c:pt>
                <c:pt idx="41">
                  <c:v>S42/04</c:v>
                </c:pt>
                <c:pt idx="42">
                  <c:v>S43/04</c:v>
                </c:pt>
                <c:pt idx="43">
                  <c:v>S44/04</c:v>
                </c:pt>
                <c:pt idx="44">
                  <c:v>S45/04</c:v>
                </c:pt>
                <c:pt idx="45">
                  <c:v>S46/04</c:v>
                </c:pt>
                <c:pt idx="46">
                  <c:v>S47/04</c:v>
                </c:pt>
                <c:pt idx="47">
                  <c:v>S48/04</c:v>
                </c:pt>
                <c:pt idx="48">
                  <c:v>S49/04</c:v>
                </c:pt>
                <c:pt idx="49">
                  <c:v>S50/04</c:v>
                </c:pt>
                <c:pt idx="50">
                  <c:v>S51/04</c:v>
                </c:pt>
                <c:pt idx="51">
                  <c:v>S52/04</c:v>
                </c:pt>
              </c:strCache>
            </c:strRef>
          </c:cat>
          <c:val>
            <c:numRef>
              <c:f>DONNEES!$B$7:$BA$7</c:f>
              <c:numCache>
                <c:ptCount val="5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11</c:v>
                </c:pt>
                <c:pt idx="6">
                  <c:v>11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DONNEES!$A$8</c:f>
              <c:strCache>
                <c:ptCount val="1"/>
                <c:pt idx="0">
                  <c:v>K1 restant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DONNEES!$B$1:$BA$1</c:f>
              <c:strCache>
                <c:ptCount val="52"/>
                <c:pt idx="0">
                  <c:v>S01/04</c:v>
                </c:pt>
                <c:pt idx="1">
                  <c:v>S02/04</c:v>
                </c:pt>
                <c:pt idx="2">
                  <c:v>S03/04</c:v>
                </c:pt>
                <c:pt idx="3">
                  <c:v>S04/04</c:v>
                </c:pt>
                <c:pt idx="4">
                  <c:v>S05/04</c:v>
                </c:pt>
                <c:pt idx="5">
                  <c:v>S06/04</c:v>
                </c:pt>
                <c:pt idx="6">
                  <c:v>S07/04</c:v>
                </c:pt>
                <c:pt idx="7">
                  <c:v>S08/04</c:v>
                </c:pt>
                <c:pt idx="8">
                  <c:v>S09/04</c:v>
                </c:pt>
                <c:pt idx="9">
                  <c:v>S10/04</c:v>
                </c:pt>
                <c:pt idx="10">
                  <c:v>S11/04</c:v>
                </c:pt>
                <c:pt idx="11">
                  <c:v>S12/04</c:v>
                </c:pt>
                <c:pt idx="12">
                  <c:v>S13/04</c:v>
                </c:pt>
                <c:pt idx="13">
                  <c:v>S14/04</c:v>
                </c:pt>
                <c:pt idx="14">
                  <c:v>S15/04</c:v>
                </c:pt>
                <c:pt idx="15">
                  <c:v>S16/04</c:v>
                </c:pt>
                <c:pt idx="16">
                  <c:v>S17/04</c:v>
                </c:pt>
                <c:pt idx="17">
                  <c:v>S18/04</c:v>
                </c:pt>
                <c:pt idx="18">
                  <c:v>S19/04</c:v>
                </c:pt>
                <c:pt idx="19">
                  <c:v>S20/04</c:v>
                </c:pt>
                <c:pt idx="20">
                  <c:v>S21/04</c:v>
                </c:pt>
                <c:pt idx="21">
                  <c:v>S22/04</c:v>
                </c:pt>
                <c:pt idx="22">
                  <c:v>S23/04</c:v>
                </c:pt>
                <c:pt idx="23">
                  <c:v>S24/04</c:v>
                </c:pt>
                <c:pt idx="24">
                  <c:v>S25/04</c:v>
                </c:pt>
                <c:pt idx="25">
                  <c:v>S26/04</c:v>
                </c:pt>
                <c:pt idx="26">
                  <c:v>S27/04</c:v>
                </c:pt>
                <c:pt idx="27">
                  <c:v>S28/04</c:v>
                </c:pt>
                <c:pt idx="28">
                  <c:v>S29/04</c:v>
                </c:pt>
                <c:pt idx="29">
                  <c:v>S30/04</c:v>
                </c:pt>
                <c:pt idx="30">
                  <c:v>S31/04</c:v>
                </c:pt>
                <c:pt idx="31">
                  <c:v>S32/04</c:v>
                </c:pt>
                <c:pt idx="32">
                  <c:v>S33/04</c:v>
                </c:pt>
                <c:pt idx="33">
                  <c:v>S34/04</c:v>
                </c:pt>
                <c:pt idx="34">
                  <c:v>S35/04</c:v>
                </c:pt>
                <c:pt idx="35">
                  <c:v>S36/04</c:v>
                </c:pt>
                <c:pt idx="36">
                  <c:v>S37/04</c:v>
                </c:pt>
                <c:pt idx="37">
                  <c:v>S38/04</c:v>
                </c:pt>
                <c:pt idx="38">
                  <c:v>S39/04</c:v>
                </c:pt>
                <c:pt idx="39">
                  <c:v>S40/04</c:v>
                </c:pt>
                <c:pt idx="40">
                  <c:v>S41/04</c:v>
                </c:pt>
                <c:pt idx="41">
                  <c:v>S42/04</c:v>
                </c:pt>
                <c:pt idx="42">
                  <c:v>S43/04</c:v>
                </c:pt>
                <c:pt idx="43">
                  <c:v>S44/04</c:v>
                </c:pt>
                <c:pt idx="44">
                  <c:v>S45/04</c:v>
                </c:pt>
                <c:pt idx="45">
                  <c:v>S46/04</c:v>
                </c:pt>
                <c:pt idx="46">
                  <c:v>S47/04</c:v>
                </c:pt>
                <c:pt idx="47">
                  <c:v>S48/04</c:v>
                </c:pt>
                <c:pt idx="48">
                  <c:v>S49/04</c:v>
                </c:pt>
                <c:pt idx="49">
                  <c:v>S50/04</c:v>
                </c:pt>
                <c:pt idx="50">
                  <c:v>S51/04</c:v>
                </c:pt>
                <c:pt idx="51">
                  <c:v>S52/04</c:v>
                </c:pt>
              </c:strCache>
            </c:strRef>
          </c:cat>
          <c:val>
            <c:numRef>
              <c:f>DONNEES!$B$8:$BA$8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2"/>
          <c:tx>
            <c:strRef>
              <c:f>DONNEES!$A$9</c:f>
              <c:strCache>
                <c:ptCount val="1"/>
                <c:pt idx="0">
                  <c:v>K2 restant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DONNEES!$B$1:$BA$1</c:f>
              <c:strCache>
                <c:ptCount val="52"/>
                <c:pt idx="0">
                  <c:v>S01/04</c:v>
                </c:pt>
                <c:pt idx="1">
                  <c:v>S02/04</c:v>
                </c:pt>
                <c:pt idx="2">
                  <c:v>S03/04</c:v>
                </c:pt>
                <c:pt idx="3">
                  <c:v>S04/04</c:v>
                </c:pt>
                <c:pt idx="4">
                  <c:v>S05/04</c:v>
                </c:pt>
                <c:pt idx="5">
                  <c:v>S06/04</c:v>
                </c:pt>
                <c:pt idx="6">
                  <c:v>S07/04</c:v>
                </c:pt>
                <c:pt idx="7">
                  <c:v>S08/04</c:v>
                </c:pt>
                <c:pt idx="8">
                  <c:v>S09/04</c:v>
                </c:pt>
                <c:pt idx="9">
                  <c:v>S10/04</c:v>
                </c:pt>
                <c:pt idx="10">
                  <c:v>S11/04</c:v>
                </c:pt>
                <c:pt idx="11">
                  <c:v>S12/04</c:v>
                </c:pt>
                <c:pt idx="12">
                  <c:v>S13/04</c:v>
                </c:pt>
                <c:pt idx="13">
                  <c:v>S14/04</c:v>
                </c:pt>
                <c:pt idx="14">
                  <c:v>S15/04</c:v>
                </c:pt>
                <c:pt idx="15">
                  <c:v>S16/04</c:v>
                </c:pt>
                <c:pt idx="16">
                  <c:v>S17/04</c:v>
                </c:pt>
                <c:pt idx="17">
                  <c:v>S18/04</c:v>
                </c:pt>
                <c:pt idx="18">
                  <c:v>S19/04</c:v>
                </c:pt>
                <c:pt idx="19">
                  <c:v>S20/04</c:v>
                </c:pt>
                <c:pt idx="20">
                  <c:v>S21/04</c:v>
                </c:pt>
                <c:pt idx="21">
                  <c:v>S22/04</c:v>
                </c:pt>
                <c:pt idx="22">
                  <c:v>S23/04</c:v>
                </c:pt>
                <c:pt idx="23">
                  <c:v>S24/04</c:v>
                </c:pt>
                <c:pt idx="24">
                  <c:v>S25/04</c:v>
                </c:pt>
                <c:pt idx="25">
                  <c:v>S26/04</c:v>
                </c:pt>
                <c:pt idx="26">
                  <c:v>S27/04</c:v>
                </c:pt>
                <c:pt idx="27">
                  <c:v>S28/04</c:v>
                </c:pt>
                <c:pt idx="28">
                  <c:v>S29/04</c:v>
                </c:pt>
                <c:pt idx="29">
                  <c:v>S30/04</c:v>
                </c:pt>
                <c:pt idx="30">
                  <c:v>S31/04</c:v>
                </c:pt>
                <c:pt idx="31">
                  <c:v>S32/04</c:v>
                </c:pt>
                <c:pt idx="32">
                  <c:v>S33/04</c:v>
                </c:pt>
                <c:pt idx="33">
                  <c:v>S34/04</c:v>
                </c:pt>
                <c:pt idx="34">
                  <c:v>S35/04</c:v>
                </c:pt>
                <c:pt idx="35">
                  <c:v>S36/04</c:v>
                </c:pt>
                <c:pt idx="36">
                  <c:v>S37/04</c:v>
                </c:pt>
                <c:pt idx="37">
                  <c:v>S38/04</c:v>
                </c:pt>
                <c:pt idx="38">
                  <c:v>S39/04</c:v>
                </c:pt>
                <c:pt idx="39">
                  <c:v>S40/04</c:v>
                </c:pt>
                <c:pt idx="40">
                  <c:v>S41/04</c:v>
                </c:pt>
                <c:pt idx="41">
                  <c:v>S42/04</c:v>
                </c:pt>
                <c:pt idx="42">
                  <c:v>S43/04</c:v>
                </c:pt>
                <c:pt idx="43">
                  <c:v>S44/04</c:v>
                </c:pt>
                <c:pt idx="44">
                  <c:v>S45/04</c:v>
                </c:pt>
                <c:pt idx="45">
                  <c:v>S46/04</c:v>
                </c:pt>
                <c:pt idx="46">
                  <c:v>S47/04</c:v>
                </c:pt>
                <c:pt idx="47">
                  <c:v>S48/04</c:v>
                </c:pt>
                <c:pt idx="48">
                  <c:v>S49/04</c:v>
                </c:pt>
                <c:pt idx="49">
                  <c:v>S50/04</c:v>
                </c:pt>
                <c:pt idx="50">
                  <c:v>S51/04</c:v>
                </c:pt>
                <c:pt idx="51">
                  <c:v>S52/04</c:v>
                </c:pt>
              </c:strCache>
            </c:strRef>
          </c:cat>
          <c:val>
            <c:numRef>
              <c:f>DONNEES!$B$9:$BA$9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DONNEES!$A$10</c:f>
              <c:strCache>
                <c:ptCount val="1"/>
                <c:pt idx="0">
                  <c:v>K3 restant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</c:spPr>
          </c:dPt>
          <c:cat>
            <c:strRef>
              <c:f>DONNEES!$B$1:$BA$1</c:f>
              <c:strCache>
                <c:ptCount val="52"/>
                <c:pt idx="0">
                  <c:v>S01/04</c:v>
                </c:pt>
                <c:pt idx="1">
                  <c:v>S02/04</c:v>
                </c:pt>
                <c:pt idx="2">
                  <c:v>S03/04</c:v>
                </c:pt>
                <c:pt idx="3">
                  <c:v>S04/04</c:v>
                </c:pt>
                <c:pt idx="4">
                  <c:v>S05/04</c:v>
                </c:pt>
                <c:pt idx="5">
                  <c:v>S06/04</c:v>
                </c:pt>
                <c:pt idx="6">
                  <c:v>S07/04</c:v>
                </c:pt>
                <c:pt idx="7">
                  <c:v>S08/04</c:v>
                </c:pt>
                <c:pt idx="8">
                  <c:v>S09/04</c:v>
                </c:pt>
                <c:pt idx="9">
                  <c:v>S10/04</c:v>
                </c:pt>
                <c:pt idx="10">
                  <c:v>S11/04</c:v>
                </c:pt>
                <c:pt idx="11">
                  <c:v>S12/04</c:v>
                </c:pt>
                <c:pt idx="12">
                  <c:v>S13/04</c:v>
                </c:pt>
                <c:pt idx="13">
                  <c:v>S14/04</c:v>
                </c:pt>
                <c:pt idx="14">
                  <c:v>S15/04</c:v>
                </c:pt>
                <c:pt idx="15">
                  <c:v>S16/04</c:v>
                </c:pt>
                <c:pt idx="16">
                  <c:v>S17/04</c:v>
                </c:pt>
                <c:pt idx="17">
                  <c:v>S18/04</c:v>
                </c:pt>
                <c:pt idx="18">
                  <c:v>S19/04</c:v>
                </c:pt>
                <c:pt idx="19">
                  <c:v>S20/04</c:v>
                </c:pt>
                <c:pt idx="20">
                  <c:v>S21/04</c:v>
                </c:pt>
                <c:pt idx="21">
                  <c:v>S22/04</c:v>
                </c:pt>
                <c:pt idx="22">
                  <c:v>S23/04</c:v>
                </c:pt>
                <c:pt idx="23">
                  <c:v>S24/04</c:v>
                </c:pt>
                <c:pt idx="24">
                  <c:v>S25/04</c:v>
                </c:pt>
                <c:pt idx="25">
                  <c:v>S26/04</c:v>
                </c:pt>
                <c:pt idx="26">
                  <c:v>S27/04</c:v>
                </c:pt>
                <c:pt idx="27">
                  <c:v>S28/04</c:v>
                </c:pt>
                <c:pt idx="28">
                  <c:v>S29/04</c:v>
                </c:pt>
                <c:pt idx="29">
                  <c:v>S30/04</c:v>
                </c:pt>
                <c:pt idx="30">
                  <c:v>S31/04</c:v>
                </c:pt>
                <c:pt idx="31">
                  <c:v>S32/04</c:v>
                </c:pt>
                <c:pt idx="32">
                  <c:v>S33/04</c:v>
                </c:pt>
                <c:pt idx="33">
                  <c:v>S34/04</c:v>
                </c:pt>
                <c:pt idx="34">
                  <c:v>S35/04</c:v>
                </c:pt>
                <c:pt idx="35">
                  <c:v>S36/04</c:v>
                </c:pt>
                <c:pt idx="36">
                  <c:v>S37/04</c:v>
                </c:pt>
                <c:pt idx="37">
                  <c:v>S38/04</c:v>
                </c:pt>
                <c:pt idx="38">
                  <c:v>S39/04</c:v>
                </c:pt>
                <c:pt idx="39">
                  <c:v>S40/04</c:v>
                </c:pt>
                <c:pt idx="40">
                  <c:v>S41/04</c:v>
                </c:pt>
                <c:pt idx="41">
                  <c:v>S42/04</c:v>
                </c:pt>
                <c:pt idx="42">
                  <c:v>S43/04</c:v>
                </c:pt>
                <c:pt idx="43">
                  <c:v>S44/04</c:v>
                </c:pt>
                <c:pt idx="44">
                  <c:v>S45/04</c:v>
                </c:pt>
                <c:pt idx="45">
                  <c:v>S46/04</c:v>
                </c:pt>
                <c:pt idx="46">
                  <c:v>S47/04</c:v>
                </c:pt>
                <c:pt idx="47">
                  <c:v>S48/04</c:v>
                </c:pt>
                <c:pt idx="48">
                  <c:v>S49/04</c:v>
                </c:pt>
                <c:pt idx="49">
                  <c:v>S50/04</c:v>
                </c:pt>
                <c:pt idx="50">
                  <c:v>S51/04</c:v>
                </c:pt>
                <c:pt idx="51">
                  <c:v>S52/04</c:v>
                </c:pt>
              </c:strCache>
            </c:strRef>
          </c:cat>
          <c:val>
            <c:numRef>
              <c:f>DONNEES!$B$10:$BA$10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4"/>
          <c:tx>
            <c:strRef>
              <c:f>DONNEES!$A$2</c:f>
              <c:strCache>
                <c:ptCount val="1"/>
                <c:pt idx="0">
                  <c:v>Soldé GRP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DONNEES!$B$1:$BA$1</c:f>
              <c:strCache>
                <c:ptCount val="52"/>
                <c:pt idx="0">
                  <c:v>S01/04</c:v>
                </c:pt>
                <c:pt idx="1">
                  <c:v>S02/04</c:v>
                </c:pt>
                <c:pt idx="2">
                  <c:v>S03/04</c:v>
                </c:pt>
                <c:pt idx="3">
                  <c:v>S04/04</c:v>
                </c:pt>
                <c:pt idx="4">
                  <c:v>S05/04</c:v>
                </c:pt>
                <c:pt idx="5">
                  <c:v>S06/04</c:v>
                </c:pt>
                <c:pt idx="6">
                  <c:v>S07/04</c:v>
                </c:pt>
                <c:pt idx="7">
                  <c:v>S08/04</c:v>
                </c:pt>
                <c:pt idx="8">
                  <c:v>S09/04</c:v>
                </c:pt>
                <c:pt idx="9">
                  <c:v>S10/04</c:v>
                </c:pt>
                <c:pt idx="10">
                  <c:v>S11/04</c:v>
                </c:pt>
                <c:pt idx="11">
                  <c:v>S12/04</c:v>
                </c:pt>
                <c:pt idx="12">
                  <c:v>S13/04</c:v>
                </c:pt>
                <c:pt idx="13">
                  <c:v>S14/04</c:v>
                </c:pt>
                <c:pt idx="14">
                  <c:v>S15/04</c:v>
                </c:pt>
                <c:pt idx="15">
                  <c:v>S16/04</c:v>
                </c:pt>
                <c:pt idx="16">
                  <c:v>S17/04</c:v>
                </c:pt>
                <c:pt idx="17">
                  <c:v>S18/04</c:v>
                </c:pt>
                <c:pt idx="18">
                  <c:v>S19/04</c:v>
                </c:pt>
                <c:pt idx="19">
                  <c:v>S20/04</c:v>
                </c:pt>
                <c:pt idx="20">
                  <c:v>S21/04</c:v>
                </c:pt>
                <c:pt idx="21">
                  <c:v>S22/04</c:v>
                </c:pt>
                <c:pt idx="22">
                  <c:v>S23/04</c:v>
                </c:pt>
                <c:pt idx="23">
                  <c:v>S24/04</c:v>
                </c:pt>
                <c:pt idx="24">
                  <c:v>S25/04</c:v>
                </c:pt>
                <c:pt idx="25">
                  <c:v>S26/04</c:v>
                </c:pt>
                <c:pt idx="26">
                  <c:v>S27/04</c:v>
                </c:pt>
                <c:pt idx="27">
                  <c:v>S28/04</c:v>
                </c:pt>
                <c:pt idx="28">
                  <c:v>S29/04</c:v>
                </c:pt>
                <c:pt idx="29">
                  <c:v>S30/04</c:v>
                </c:pt>
                <c:pt idx="30">
                  <c:v>S31/04</c:v>
                </c:pt>
                <c:pt idx="31">
                  <c:v>S32/04</c:v>
                </c:pt>
                <c:pt idx="32">
                  <c:v>S33/04</c:v>
                </c:pt>
                <c:pt idx="33">
                  <c:v>S34/04</c:v>
                </c:pt>
                <c:pt idx="34">
                  <c:v>S35/04</c:v>
                </c:pt>
                <c:pt idx="35">
                  <c:v>S36/04</c:v>
                </c:pt>
                <c:pt idx="36">
                  <c:v>S37/04</c:v>
                </c:pt>
                <c:pt idx="37">
                  <c:v>S38/04</c:v>
                </c:pt>
                <c:pt idx="38">
                  <c:v>S39/04</c:v>
                </c:pt>
                <c:pt idx="39">
                  <c:v>S40/04</c:v>
                </c:pt>
                <c:pt idx="40">
                  <c:v>S41/04</c:v>
                </c:pt>
                <c:pt idx="41">
                  <c:v>S42/04</c:v>
                </c:pt>
                <c:pt idx="42">
                  <c:v>S43/04</c:v>
                </c:pt>
                <c:pt idx="43">
                  <c:v>S44/04</c:v>
                </c:pt>
                <c:pt idx="44">
                  <c:v>S45/04</c:v>
                </c:pt>
                <c:pt idx="45">
                  <c:v>S46/04</c:v>
                </c:pt>
                <c:pt idx="46">
                  <c:v>S47/04</c:v>
                </c:pt>
                <c:pt idx="47">
                  <c:v>S48/04</c:v>
                </c:pt>
                <c:pt idx="48">
                  <c:v>S49/04</c:v>
                </c:pt>
                <c:pt idx="49">
                  <c:v>S50/04</c:v>
                </c:pt>
                <c:pt idx="50">
                  <c:v>S51/04</c:v>
                </c:pt>
                <c:pt idx="51">
                  <c:v>S52/04</c:v>
                </c:pt>
              </c:strCache>
            </c:strRef>
          </c:cat>
          <c:val>
            <c:numRef>
              <c:f>DONNEES!$B$2:$BA$2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-3</c:v>
                </c:pt>
                <c:pt idx="6">
                  <c:v>-3</c:v>
                </c:pt>
                <c:pt idx="7">
                  <c:v>-6</c:v>
                </c:pt>
                <c:pt idx="8">
                  <c:v>-6</c:v>
                </c:pt>
                <c:pt idx="9">
                  <c:v>-6</c:v>
                </c:pt>
                <c:pt idx="10">
                  <c:v>-12</c:v>
                </c:pt>
                <c:pt idx="11">
                  <c:v>-12</c:v>
                </c:pt>
                <c:pt idx="12">
                  <c:v>-12</c:v>
                </c:pt>
                <c:pt idx="13">
                  <c:v>-12</c:v>
                </c:pt>
                <c:pt idx="14">
                  <c:v>-12</c:v>
                </c:pt>
                <c:pt idx="15">
                  <c:v>-12</c:v>
                </c:pt>
                <c:pt idx="16">
                  <c:v>-12</c:v>
                </c:pt>
                <c:pt idx="17">
                  <c:v>-12</c:v>
                </c:pt>
                <c:pt idx="18">
                  <c:v>-12</c:v>
                </c:pt>
                <c:pt idx="19">
                  <c:v>-14</c:v>
                </c:pt>
              </c:numCache>
            </c:numRef>
          </c:val>
        </c:ser>
        <c:ser>
          <c:idx val="10"/>
          <c:order val="5"/>
          <c:tx>
            <c:strRef>
              <c:f>DONNEES!$A$3</c:f>
              <c:strCache>
                <c:ptCount val="1"/>
                <c:pt idx="0">
                  <c:v>Soldé K1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cat>
            <c:strRef>
              <c:f>DONNEES!$B$1:$BA$1</c:f>
              <c:strCache>
                <c:ptCount val="52"/>
                <c:pt idx="0">
                  <c:v>S01/04</c:v>
                </c:pt>
                <c:pt idx="1">
                  <c:v>S02/04</c:v>
                </c:pt>
                <c:pt idx="2">
                  <c:v>S03/04</c:v>
                </c:pt>
                <c:pt idx="3">
                  <c:v>S04/04</c:v>
                </c:pt>
                <c:pt idx="4">
                  <c:v>S05/04</c:v>
                </c:pt>
                <c:pt idx="5">
                  <c:v>S06/04</c:v>
                </c:pt>
                <c:pt idx="6">
                  <c:v>S07/04</c:v>
                </c:pt>
                <c:pt idx="7">
                  <c:v>S08/04</c:v>
                </c:pt>
                <c:pt idx="8">
                  <c:v>S09/04</c:v>
                </c:pt>
                <c:pt idx="9">
                  <c:v>S10/04</c:v>
                </c:pt>
                <c:pt idx="10">
                  <c:v>S11/04</c:v>
                </c:pt>
                <c:pt idx="11">
                  <c:v>S12/04</c:v>
                </c:pt>
                <c:pt idx="12">
                  <c:v>S13/04</c:v>
                </c:pt>
                <c:pt idx="13">
                  <c:v>S14/04</c:v>
                </c:pt>
                <c:pt idx="14">
                  <c:v>S15/04</c:v>
                </c:pt>
                <c:pt idx="15">
                  <c:v>S16/04</c:v>
                </c:pt>
                <c:pt idx="16">
                  <c:v>S17/04</c:v>
                </c:pt>
                <c:pt idx="17">
                  <c:v>S18/04</c:v>
                </c:pt>
                <c:pt idx="18">
                  <c:v>S19/04</c:v>
                </c:pt>
                <c:pt idx="19">
                  <c:v>S20/04</c:v>
                </c:pt>
                <c:pt idx="20">
                  <c:v>S21/04</c:v>
                </c:pt>
                <c:pt idx="21">
                  <c:v>S22/04</c:v>
                </c:pt>
                <c:pt idx="22">
                  <c:v>S23/04</c:v>
                </c:pt>
                <c:pt idx="23">
                  <c:v>S24/04</c:v>
                </c:pt>
                <c:pt idx="24">
                  <c:v>S25/04</c:v>
                </c:pt>
                <c:pt idx="25">
                  <c:v>S26/04</c:v>
                </c:pt>
                <c:pt idx="26">
                  <c:v>S27/04</c:v>
                </c:pt>
                <c:pt idx="27">
                  <c:v>S28/04</c:v>
                </c:pt>
                <c:pt idx="28">
                  <c:v>S29/04</c:v>
                </c:pt>
                <c:pt idx="29">
                  <c:v>S30/04</c:v>
                </c:pt>
                <c:pt idx="30">
                  <c:v>S31/04</c:v>
                </c:pt>
                <c:pt idx="31">
                  <c:v>S32/04</c:v>
                </c:pt>
                <c:pt idx="32">
                  <c:v>S33/04</c:v>
                </c:pt>
                <c:pt idx="33">
                  <c:v>S34/04</c:v>
                </c:pt>
                <c:pt idx="34">
                  <c:v>S35/04</c:v>
                </c:pt>
                <c:pt idx="35">
                  <c:v>S36/04</c:v>
                </c:pt>
                <c:pt idx="36">
                  <c:v>S37/04</c:v>
                </c:pt>
                <c:pt idx="37">
                  <c:v>S38/04</c:v>
                </c:pt>
                <c:pt idx="38">
                  <c:v>S39/04</c:v>
                </c:pt>
                <c:pt idx="39">
                  <c:v>S40/04</c:v>
                </c:pt>
                <c:pt idx="40">
                  <c:v>S41/04</c:v>
                </c:pt>
                <c:pt idx="41">
                  <c:v>S42/04</c:v>
                </c:pt>
                <c:pt idx="42">
                  <c:v>S43/04</c:v>
                </c:pt>
                <c:pt idx="43">
                  <c:v>S44/04</c:v>
                </c:pt>
                <c:pt idx="44">
                  <c:v>S45/04</c:v>
                </c:pt>
                <c:pt idx="45">
                  <c:v>S46/04</c:v>
                </c:pt>
                <c:pt idx="46">
                  <c:v>S47/04</c:v>
                </c:pt>
                <c:pt idx="47">
                  <c:v>S48/04</c:v>
                </c:pt>
                <c:pt idx="48">
                  <c:v>S49/04</c:v>
                </c:pt>
                <c:pt idx="49">
                  <c:v>S50/04</c:v>
                </c:pt>
                <c:pt idx="50">
                  <c:v>S51/04</c:v>
                </c:pt>
                <c:pt idx="51">
                  <c:v>S52/04</c:v>
                </c:pt>
              </c:strCache>
            </c:strRef>
          </c:cat>
          <c:val>
            <c:numRef>
              <c:f>DONNEES!$B$3:$BA$3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-1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-3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</c:numCache>
            </c:numRef>
          </c:val>
        </c:ser>
        <c:ser>
          <c:idx val="2"/>
          <c:order val="6"/>
          <c:tx>
            <c:strRef>
              <c:f>DONNEES!$A$4</c:f>
              <c:strCache>
                <c:ptCount val="1"/>
                <c:pt idx="0">
                  <c:v>Soldé K2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DONNEES!$B$1:$BA$1</c:f>
              <c:strCache>
                <c:ptCount val="52"/>
                <c:pt idx="0">
                  <c:v>S01/04</c:v>
                </c:pt>
                <c:pt idx="1">
                  <c:v>S02/04</c:v>
                </c:pt>
                <c:pt idx="2">
                  <c:v>S03/04</c:v>
                </c:pt>
                <c:pt idx="3">
                  <c:v>S04/04</c:v>
                </c:pt>
                <c:pt idx="4">
                  <c:v>S05/04</c:v>
                </c:pt>
                <c:pt idx="5">
                  <c:v>S06/04</c:v>
                </c:pt>
                <c:pt idx="6">
                  <c:v>S07/04</c:v>
                </c:pt>
                <c:pt idx="7">
                  <c:v>S08/04</c:v>
                </c:pt>
                <c:pt idx="8">
                  <c:v>S09/04</c:v>
                </c:pt>
                <c:pt idx="9">
                  <c:v>S10/04</c:v>
                </c:pt>
                <c:pt idx="10">
                  <c:v>S11/04</c:v>
                </c:pt>
                <c:pt idx="11">
                  <c:v>S12/04</c:v>
                </c:pt>
                <c:pt idx="12">
                  <c:v>S13/04</c:v>
                </c:pt>
                <c:pt idx="13">
                  <c:v>S14/04</c:v>
                </c:pt>
                <c:pt idx="14">
                  <c:v>S15/04</c:v>
                </c:pt>
                <c:pt idx="15">
                  <c:v>S16/04</c:v>
                </c:pt>
                <c:pt idx="16">
                  <c:v>S17/04</c:v>
                </c:pt>
                <c:pt idx="17">
                  <c:v>S18/04</c:v>
                </c:pt>
                <c:pt idx="18">
                  <c:v>S19/04</c:v>
                </c:pt>
                <c:pt idx="19">
                  <c:v>S20/04</c:v>
                </c:pt>
                <c:pt idx="20">
                  <c:v>S21/04</c:v>
                </c:pt>
                <c:pt idx="21">
                  <c:v>S22/04</c:v>
                </c:pt>
                <c:pt idx="22">
                  <c:v>S23/04</c:v>
                </c:pt>
                <c:pt idx="23">
                  <c:v>S24/04</c:v>
                </c:pt>
                <c:pt idx="24">
                  <c:v>S25/04</c:v>
                </c:pt>
                <c:pt idx="25">
                  <c:v>S26/04</c:v>
                </c:pt>
                <c:pt idx="26">
                  <c:v>S27/04</c:v>
                </c:pt>
                <c:pt idx="27">
                  <c:v>S28/04</c:v>
                </c:pt>
                <c:pt idx="28">
                  <c:v>S29/04</c:v>
                </c:pt>
                <c:pt idx="29">
                  <c:v>S30/04</c:v>
                </c:pt>
                <c:pt idx="30">
                  <c:v>S31/04</c:v>
                </c:pt>
                <c:pt idx="31">
                  <c:v>S32/04</c:v>
                </c:pt>
                <c:pt idx="32">
                  <c:v>S33/04</c:v>
                </c:pt>
                <c:pt idx="33">
                  <c:v>S34/04</c:v>
                </c:pt>
                <c:pt idx="34">
                  <c:v>S35/04</c:v>
                </c:pt>
                <c:pt idx="35">
                  <c:v>S36/04</c:v>
                </c:pt>
                <c:pt idx="36">
                  <c:v>S37/04</c:v>
                </c:pt>
                <c:pt idx="37">
                  <c:v>S38/04</c:v>
                </c:pt>
                <c:pt idx="38">
                  <c:v>S39/04</c:v>
                </c:pt>
                <c:pt idx="39">
                  <c:v>S40/04</c:v>
                </c:pt>
                <c:pt idx="40">
                  <c:v>S41/04</c:v>
                </c:pt>
                <c:pt idx="41">
                  <c:v>S42/04</c:v>
                </c:pt>
                <c:pt idx="42">
                  <c:v>S43/04</c:v>
                </c:pt>
                <c:pt idx="43">
                  <c:v>S44/04</c:v>
                </c:pt>
                <c:pt idx="44">
                  <c:v>S45/04</c:v>
                </c:pt>
                <c:pt idx="45">
                  <c:v>S46/04</c:v>
                </c:pt>
                <c:pt idx="46">
                  <c:v>S47/04</c:v>
                </c:pt>
                <c:pt idx="47">
                  <c:v>S48/04</c:v>
                </c:pt>
                <c:pt idx="48">
                  <c:v>S49/04</c:v>
                </c:pt>
                <c:pt idx="49">
                  <c:v>S50/04</c:v>
                </c:pt>
                <c:pt idx="50">
                  <c:v>S51/04</c:v>
                </c:pt>
                <c:pt idx="51">
                  <c:v>S52/04</c:v>
                </c:pt>
              </c:strCache>
            </c:strRef>
          </c:cat>
          <c:val>
            <c:numRef>
              <c:f>DONNEES!$B$4:$BA$4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  <c:pt idx="16">
                  <c:v>-8</c:v>
                </c:pt>
                <c:pt idx="17">
                  <c:v>-8</c:v>
                </c:pt>
                <c:pt idx="18">
                  <c:v>-9</c:v>
                </c:pt>
                <c:pt idx="19">
                  <c:v>-9</c:v>
                </c:pt>
              </c:numCache>
            </c:numRef>
          </c:val>
        </c:ser>
        <c:ser>
          <c:idx val="4"/>
          <c:order val="10"/>
          <c:tx>
            <c:strRef>
              <c:f>DONNEES!$A$5</c:f>
              <c:strCache>
                <c:ptCount val="1"/>
                <c:pt idx="0">
                  <c:v>Soldé K3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DONNEES!$B$1:$BA$1</c:f>
              <c:strCache>
                <c:ptCount val="52"/>
                <c:pt idx="0">
                  <c:v>S01/04</c:v>
                </c:pt>
                <c:pt idx="1">
                  <c:v>S02/04</c:v>
                </c:pt>
                <c:pt idx="2">
                  <c:v>S03/04</c:v>
                </c:pt>
                <c:pt idx="3">
                  <c:v>S04/04</c:v>
                </c:pt>
                <c:pt idx="4">
                  <c:v>S05/04</c:v>
                </c:pt>
                <c:pt idx="5">
                  <c:v>S06/04</c:v>
                </c:pt>
                <c:pt idx="6">
                  <c:v>S07/04</c:v>
                </c:pt>
                <c:pt idx="7">
                  <c:v>S08/04</c:v>
                </c:pt>
                <c:pt idx="8">
                  <c:v>S09/04</c:v>
                </c:pt>
                <c:pt idx="9">
                  <c:v>S10/04</c:v>
                </c:pt>
                <c:pt idx="10">
                  <c:v>S11/04</c:v>
                </c:pt>
                <c:pt idx="11">
                  <c:v>S12/04</c:v>
                </c:pt>
                <c:pt idx="12">
                  <c:v>S13/04</c:v>
                </c:pt>
                <c:pt idx="13">
                  <c:v>S14/04</c:v>
                </c:pt>
                <c:pt idx="14">
                  <c:v>S15/04</c:v>
                </c:pt>
                <c:pt idx="15">
                  <c:v>S16/04</c:v>
                </c:pt>
                <c:pt idx="16">
                  <c:v>S17/04</c:v>
                </c:pt>
                <c:pt idx="17">
                  <c:v>S18/04</c:v>
                </c:pt>
                <c:pt idx="18">
                  <c:v>S19/04</c:v>
                </c:pt>
                <c:pt idx="19">
                  <c:v>S20/04</c:v>
                </c:pt>
                <c:pt idx="20">
                  <c:v>S21/04</c:v>
                </c:pt>
                <c:pt idx="21">
                  <c:v>S22/04</c:v>
                </c:pt>
                <c:pt idx="22">
                  <c:v>S23/04</c:v>
                </c:pt>
                <c:pt idx="23">
                  <c:v>S24/04</c:v>
                </c:pt>
                <c:pt idx="24">
                  <c:v>S25/04</c:v>
                </c:pt>
                <c:pt idx="25">
                  <c:v>S26/04</c:v>
                </c:pt>
                <c:pt idx="26">
                  <c:v>S27/04</c:v>
                </c:pt>
                <c:pt idx="27">
                  <c:v>S28/04</c:v>
                </c:pt>
                <c:pt idx="28">
                  <c:v>S29/04</c:v>
                </c:pt>
                <c:pt idx="29">
                  <c:v>S30/04</c:v>
                </c:pt>
                <c:pt idx="30">
                  <c:v>S31/04</c:v>
                </c:pt>
                <c:pt idx="31">
                  <c:v>S32/04</c:v>
                </c:pt>
                <c:pt idx="32">
                  <c:v>S33/04</c:v>
                </c:pt>
                <c:pt idx="33">
                  <c:v>S34/04</c:v>
                </c:pt>
                <c:pt idx="34">
                  <c:v>S35/04</c:v>
                </c:pt>
                <c:pt idx="35">
                  <c:v>S36/04</c:v>
                </c:pt>
                <c:pt idx="36">
                  <c:v>S37/04</c:v>
                </c:pt>
                <c:pt idx="37">
                  <c:v>S38/04</c:v>
                </c:pt>
                <c:pt idx="38">
                  <c:v>S39/04</c:v>
                </c:pt>
                <c:pt idx="39">
                  <c:v>S40/04</c:v>
                </c:pt>
                <c:pt idx="40">
                  <c:v>S41/04</c:v>
                </c:pt>
                <c:pt idx="41">
                  <c:v>S42/04</c:v>
                </c:pt>
                <c:pt idx="42">
                  <c:v>S43/04</c:v>
                </c:pt>
                <c:pt idx="43">
                  <c:v>S44/04</c:v>
                </c:pt>
                <c:pt idx="44">
                  <c:v>S45/04</c:v>
                </c:pt>
                <c:pt idx="45">
                  <c:v>S46/04</c:v>
                </c:pt>
                <c:pt idx="46">
                  <c:v>S47/04</c:v>
                </c:pt>
                <c:pt idx="47">
                  <c:v>S48/04</c:v>
                </c:pt>
                <c:pt idx="48">
                  <c:v>S49/04</c:v>
                </c:pt>
                <c:pt idx="49">
                  <c:v>S50/04</c:v>
                </c:pt>
                <c:pt idx="50">
                  <c:v>S51/04</c:v>
                </c:pt>
                <c:pt idx="51">
                  <c:v>S52/04</c:v>
                </c:pt>
              </c:strCache>
            </c:strRef>
          </c:cat>
          <c:val>
            <c:numRef>
              <c:f>DONNEES!$B$5:$BA$5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</c:numCache>
            </c:numRef>
          </c:val>
        </c:ser>
        <c:overlap val="100"/>
        <c:gapWidth val="20"/>
        <c:axId val="25905723"/>
        <c:axId val="31824916"/>
      </c:barChart>
      <c:lineChart>
        <c:grouping val="standard"/>
        <c:varyColors val="0"/>
        <c:ser>
          <c:idx val="5"/>
          <c:order val="7"/>
          <c:tx>
            <c:strRef>
              <c:f>DONNEES!$A$34</c:f>
              <c:strCache>
                <c:ptCount val="1"/>
                <c:pt idx="0">
                  <c:v>Prév solution défintive GRP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DONNEES!$B$1:$BA$1</c:f>
              <c:strCache>
                <c:ptCount val="52"/>
                <c:pt idx="0">
                  <c:v>S01/04</c:v>
                </c:pt>
                <c:pt idx="1">
                  <c:v>S02/04</c:v>
                </c:pt>
                <c:pt idx="2">
                  <c:v>S03/04</c:v>
                </c:pt>
                <c:pt idx="3">
                  <c:v>S04/04</c:v>
                </c:pt>
                <c:pt idx="4">
                  <c:v>S05/04</c:v>
                </c:pt>
                <c:pt idx="5">
                  <c:v>S06/04</c:v>
                </c:pt>
                <c:pt idx="6">
                  <c:v>S07/04</c:v>
                </c:pt>
                <c:pt idx="7">
                  <c:v>S08/04</c:v>
                </c:pt>
                <c:pt idx="8">
                  <c:v>S09/04</c:v>
                </c:pt>
                <c:pt idx="9">
                  <c:v>S10/04</c:v>
                </c:pt>
                <c:pt idx="10">
                  <c:v>S11/04</c:v>
                </c:pt>
                <c:pt idx="11">
                  <c:v>S12/04</c:v>
                </c:pt>
                <c:pt idx="12">
                  <c:v>S13/04</c:v>
                </c:pt>
                <c:pt idx="13">
                  <c:v>S14/04</c:v>
                </c:pt>
                <c:pt idx="14">
                  <c:v>S15/04</c:v>
                </c:pt>
                <c:pt idx="15">
                  <c:v>S16/04</c:v>
                </c:pt>
                <c:pt idx="16">
                  <c:v>S17/04</c:v>
                </c:pt>
                <c:pt idx="17">
                  <c:v>S18/04</c:v>
                </c:pt>
                <c:pt idx="18">
                  <c:v>S19/04</c:v>
                </c:pt>
                <c:pt idx="19">
                  <c:v>S20/04</c:v>
                </c:pt>
                <c:pt idx="20">
                  <c:v>S21/04</c:v>
                </c:pt>
                <c:pt idx="21">
                  <c:v>S22/04</c:v>
                </c:pt>
                <c:pt idx="22">
                  <c:v>S23/04</c:v>
                </c:pt>
                <c:pt idx="23">
                  <c:v>S24/04</c:v>
                </c:pt>
                <c:pt idx="24">
                  <c:v>S25/04</c:v>
                </c:pt>
                <c:pt idx="25">
                  <c:v>S26/04</c:v>
                </c:pt>
                <c:pt idx="26">
                  <c:v>S27/04</c:v>
                </c:pt>
                <c:pt idx="27">
                  <c:v>S28/04</c:v>
                </c:pt>
                <c:pt idx="28">
                  <c:v>S29/04</c:v>
                </c:pt>
                <c:pt idx="29">
                  <c:v>S30/04</c:v>
                </c:pt>
                <c:pt idx="30">
                  <c:v>S31/04</c:v>
                </c:pt>
                <c:pt idx="31">
                  <c:v>S32/04</c:v>
                </c:pt>
                <c:pt idx="32">
                  <c:v>S33/04</c:v>
                </c:pt>
                <c:pt idx="33">
                  <c:v>S34/04</c:v>
                </c:pt>
                <c:pt idx="34">
                  <c:v>S35/04</c:v>
                </c:pt>
                <c:pt idx="35">
                  <c:v>S36/04</c:v>
                </c:pt>
                <c:pt idx="36">
                  <c:v>S37/04</c:v>
                </c:pt>
                <c:pt idx="37">
                  <c:v>S38/04</c:v>
                </c:pt>
                <c:pt idx="38">
                  <c:v>S39/04</c:v>
                </c:pt>
                <c:pt idx="39">
                  <c:v>S40/04</c:v>
                </c:pt>
                <c:pt idx="40">
                  <c:v>S41/04</c:v>
                </c:pt>
                <c:pt idx="41">
                  <c:v>S42/04</c:v>
                </c:pt>
                <c:pt idx="42">
                  <c:v>S43/04</c:v>
                </c:pt>
                <c:pt idx="43">
                  <c:v>S44/04</c:v>
                </c:pt>
                <c:pt idx="44">
                  <c:v>S45/04</c:v>
                </c:pt>
                <c:pt idx="45">
                  <c:v>S46/04</c:v>
                </c:pt>
                <c:pt idx="46">
                  <c:v>S47/04</c:v>
                </c:pt>
                <c:pt idx="47">
                  <c:v>S48/04</c:v>
                </c:pt>
                <c:pt idx="48">
                  <c:v>S49/04</c:v>
                </c:pt>
                <c:pt idx="49">
                  <c:v>S50/04</c:v>
                </c:pt>
                <c:pt idx="50">
                  <c:v>S51/04</c:v>
                </c:pt>
                <c:pt idx="51">
                  <c:v>S52/04</c:v>
                </c:pt>
              </c:strCache>
            </c:strRef>
          </c:cat>
          <c:val>
            <c:numRef>
              <c:f>DONNEES!$B$34:$BA$34</c:f>
              <c:numCache>
                <c:ptCount val="5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11</c:v>
                </c:pt>
                <c:pt idx="6">
                  <c:v>11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DONNEES!$A$35</c:f>
              <c:strCache>
                <c:ptCount val="1"/>
                <c:pt idx="0">
                  <c:v>Prév solution définitive K1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DONNEES!$B$1:$BA$1</c:f>
              <c:strCache>
                <c:ptCount val="52"/>
                <c:pt idx="0">
                  <c:v>S01/04</c:v>
                </c:pt>
                <c:pt idx="1">
                  <c:v>S02/04</c:v>
                </c:pt>
                <c:pt idx="2">
                  <c:v>S03/04</c:v>
                </c:pt>
                <c:pt idx="3">
                  <c:v>S04/04</c:v>
                </c:pt>
                <c:pt idx="4">
                  <c:v>S05/04</c:v>
                </c:pt>
                <c:pt idx="5">
                  <c:v>S06/04</c:v>
                </c:pt>
                <c:pt idx="6">
                  <c:v>S07/04</c:v>
                </c:pt>
                <c:pt idx="7">
                  <c:v>S08/04</c:v>
                </c:pt>
                <c:pt idx="8">
                  <c:v>S09/04</c:v>
                </c:pt>
                <c:pt idx="9">
                  <c:v>S10/04</c:v>
                </c:pt>
                <c:pt idx="10">
                  <c:v>S11/04</c:v>
                </c:pt>
                <c:pt idx="11">
                  <c:v>S12/04</c:v>
                </c:pt>
                <c:pt idx="12">
                  <c:v>S13/04</c:v>
                </c:pt>
                <c:pt idx="13">
                  <c:v>S14/04</c:v>
                </c:pt>
                <c:pt idx="14">
                  <c:v>S15/04</c:v>
                </c:pt>
                <c:pt idx="15">
                  <c:v>S16/04</c:v>
                </c:pt>
                <c:pt idx="16">
                  <c:v>S17/04</c:v>
                </c:pt>
                <c:pt idx="17">
                  <c:v>S18/04</c:v>
                </c:pt>
                <c:pt idx="18">
                  <c:v>S19/04</c:v>
                </c:pt>
                <c:pt idx="19">
                  <c:v>S20/04</c:v>
                </c:pt>
                <c:pt idx="20">
                  <c:v>S21/04</c:v>
                </c:pt>
                <c:pt idx="21">
                  <c:v>S22/04</c:v>
                </c:pt>
                <c:pt idx="22">
                  <c:v>S23/04</c:v>
                </c:pt>
                <c:pt idx="23">
                  <c:v>S24/04</c:v>
                </c:pt>
                <c:pt idx="24">
                  <c:v>S25/04</c:v>
                </c:pt>
                <c:pt idx="25">
                  <c:v>S26/04</c:v>
                </c:pt>
                <c:pt idx="26">
                  <c:v>S27/04</c:v>
                </c:pt>
                <c:pt idx="27">
                  <c:v>S28/04</c:v>
                </c:pt>
                <c:pt idx="28">
                  <c:v>S29/04</c:v>
                </c:pt>
                <c:pt idx="29">
                  <c:v>S30/04</c:v>
                </c:pt>
                <c:pt idx="30">
                  <c:v>S31/04</c:v>
                </c:pt>
                <c:pt idx="31">
                  <c:v>S32/04</c:v>
                </c:pt>
                <c:pt idx="32">
                  <c:v>S33/04</c:v>
                </c:pt>
                <c:pt idx="33">
                  <c:v>S34/04</c:v>
                </c:pt>
                <c:pt idx="34">
                  <c:v>S35/04</c:v>
                </c:pt>
                <c:pt idx="35">
                  <c:v>S36/04</c:v>
                </c:pt>
                <c:pt idx="36">
                  <c:v>S37/04</c:v>
                </c:pt>
                <c:pt idx="37">
                  <c:v>S38/04</c:v>
                </c:pt>
                <c:pt idx="38">
                  <c:v>S39/04</c:v>
                </c:pt>
                <c:pt idx="39">
                  <c:v>S40/04</c:v>
                </c:pt>
                <c:pt idx="40">
                  <c:v>S41/04</c:v>
                </c:pt>
                <c:pt idx="41">
                  <c:v>S42/04</c:v>
                </c:pt>
                <c:pt idx="42">
                  <c:v>S43/04</c:v>
                </c:pt>
                <c:pt idx="43">
                  <c:v>S44/04</c:v>
                </c:pt>
                <c:pt idx="44">
                  <c:v>S45/04</c:v>
                </c:pt>
                <c:pt idx="45">
                  <c:v>S46/04</c:v>
                </c:pt>
                <c:pt idx="46">
                  <c:v>S47/04</c:v>
                </c:pt>
                <c:pt idx="47">
                  <c:v>S48/04</c:v>
                </c:pt>
                <c:pt idx="48">
                  <c:v>S49/04</c:v>
                </c:pt>
                <c:pt idx="49">
                  <c:v>S50/04</c:v>
                </c:pt>
                <c:pt idx="50">
                  <c:v>S51/04</c:v>
                </c:pt>
                <c:pt idx="51">
                  <c:v>S52/04</c:v>
                </c:pt>
              </c:strCache>
            </c:strRef>
          </c:cat>
          <c:val>
            <c:numRef>
              <c:f>DONNEES!$B$35:$BA$35</c:f>
              <c:numCache>
                <c:ptCount val="52"/>
                <c:pt idx="0">
                  <c:v>14</c:v>
                </c:pt>
                <c:pt idx="1">
                  <c:v>17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14</c:v>
                </c:pt>
                <c:pt idx="6">
                  <c:v>14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DONNEES!$A$36</c:f>
              <c:strCache>
                <c:ptCount val="1"/>
                <c:pt idx="0">
                  <c:v>Prév solution définitive K2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DONNEES!$B$1:$BA$1</c:f>
              <c:strCache>
                <c:ptCount val="52"/>
                <c:pt idx="0">
                  <c:v>S01/04</c:v>
                </c:pt>
                <c:pt idx="1">
                  <c:v>S02/04</c:v>
                </c:pt>
                <c:pt idx="2">
                  <c:v>S03/04</c:v>
                </c:pt>
                <c:pt idx="3">
                  <c:v>S04/04</c:v>
                </c:pt>
                <c:pt idx="4">
                  <c:v>S05/04</c:v>
                </c:pt>
                <c:pt idx="5">
                  <c:v>S06/04</c:v>
                </c:pt>
                <c:pt idx="6">
                  <c:v>S07/04</c:v>
                </c:pt>
                <c:pt idx="7">
                  <c:v>S08/04</c:v>
                </c:pt>
                <c:pt idx="8">
                  <c:v>S09/04</c:v>
                </c:pt>
                <c:pt idx="9">
                  <c:v>S10/04</c:v>
                </c:pt>
                <c:pt idx="10">
                  <c:v>S11/04</c:v>
                </c:pt>
                <c:pt idx="11">
                  <c:v>S12/04</c:v>
                </c:pt>
                <c:pt idx="12">
                  <c:v>S13/04</c:v>
                </c:pt>
                <c:pt idx="13">
                  <c:v>S14/04</c:v>
                </c:pt>
                <c:pt idx="14">
                  <c:v>S15/04</c:v>
                </c:pt>
                <c:pt idx="15">
                  <c:v>S16/04</c:v>
                </c:pt>
                <c:pt idx="16">
                  <c:v>S17/04</c:v>
                </c:pt>
                <c:pt idx="17">
                  <c:v>S18/04</c:v>
                </c:pt>
                <c:pt idx="18">
                  <c:v>S19/04</c:v>
                </c:pt>
                <c:pt idx="19">
                  <c:v>S20/04</c:v>
                </c:pt>
                <c:pt idx="20">
                  <c:v>S21/04</c:v>
                </c:pt>
                <c:pt idx="21">
                  <c:v>S22/04</c:v>
                </c:pt>
                <c:pt idx="22">
                  <c:v>S23/04</c:v>
                </c:pt>
                <c:pt idx="23">
                  <c:v>S24/04</c:v>
                </c:pt>
                <c:pt idx="24">
                  <c:v>S25/04</c:v>
                </c:pt>
                <c:pt idx="25">
                  <c:v>S26/04</c:v>
                </c:pt>
                <c:pt idx="26">
                  <c:v>S27/04</c:v>
                </c:pt>
                <c:pt idx="27">
                  <c:v>S28/04</c:v>
                </c:pt>
                <c:pt idx="28">
                  <c:v>S29/04</c:v>
                </c:pt>
                <c:pt idx="29">
                  <c:v>S30/04</c:v>
                </c:pt>
                <c:pt idx="30">
                  <c:v>S31/04</c:v>
                </c:pt>
                <c:pt idx="31">
                  <c:v>S32/04</c:v>
                </c:pt>
                <c:pt idx="32">
                  <c:v>S33/04</c:v>
                </c:pt>
                <c:pt idx="33">
                  <c:v>S34/04</c:v>
                </c:pt>
                <c:pt idx="34">
                  <c:v>S35/04</c:v>
                </c:pt>
                <c:pt idx="35">
                  <c:v>S36/04</c:v>
                </c:pt>
                <c:pt idx="36">
                  <c:v>S37/04</c:v>
                </c:pt>
                <c:pt idx="37">
                  <c:v>S38/04</c:v>
                </c:pt>
                <c:pt idx="38">
                  <c:v>S39/04</c:v>
                </c:pt>
                <c:pt idx="39">
                  <c:v>S40/04</c:v>
                </c:pt>
                <c:pt idx="40">
                  <c:v>S41/04</c:v>
                </c:pt>
                <c:pt idx="41">
                  <c:v>S42/04</c:v>
                </c:pt>
                <c:pt idx="42">
                  <c:v>S43/04</c:v>
                </c:pt>
                <c:pt idx="43">
                  <c:v>S44/04</c:v>
                </c:pt>
                <c:pt idx="44">
                  <c:v>S45/04</c:v>
                </c:pt>
                <c:pt idx="45">
                  <c:v>S46/04</c:v>
                </c:pt>
                <c:pt idx="46">
                  <c:v>S47/04</c:v>
                </c:pt>
                <c:pt idx="47">
                  <c:v>S48/04</c:v>
                </c:pt>
                <c:pt idx="48">
                  <c:v>S49/04</c:v>
                </c:pt>
                <c:pt idx="49">
                  <c:v>S50/04</c:v>
                </c:pt>
                <c:pt idx="50">
                  <c:v>S51/04</c:v>
                </c:pt>
                <c:pt idx="51">
                  <c:v>S52/04</c:v>
                </c:pt>
              </c:strCache>
            </c:strRef>
          </c:cat>
          <c:val>
            <c:numRef>
              <c:f>DONNEES!$B$36:$BA$36</c:f>
              <c:numCache>
                <c:ptCount val="52"/>
                <c:pt idx="0">
                  <c:v>14</c:v>
                </c:pt>
                <c:pt idx="1">
                  <c:v>20</c:v>
                </c:pt>
                <c:pt idx="2">
                  <c:v>20</c:v>
                </c:pt>
                <c:pt idx="3">
                  <c:v>18</c:v>
                </c:pt>
                <c:pt idx="4">
                  <c:v>18</c:v>
                </c:pt>
                <c:pt idx="5">
                  <c:v>20</c:v>
                </c:pt>
                <c:pt idx="6">
                  <c:v>20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8"/>
          <c:order val="11"/>
          <c:tx>
            <c:strRef>
              <c:f>DONNEES!$A$37</c:f>
              <c:strCache>
                <c:ptCount val="1"/>
                <c:pt idx="0">
                  <c:v>Prév solution définitive K3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DONNEES!$B$1:$BA$1</c:f>
              <c:strCache>
                <c:ptCount val="52"/>
                <c:pt idx="0">
                  <c:v>S01/04</c:v>
                </c:pt>
                <c:pt idx="1">
                  <c:v>S02/04</c:v>
                </c:pt>
                <c:pt idx="2">
                  <c:v>S03/04</c:v>
                </c:pt>
                <c:pt idx="3">
                  <c:v>S04/04</c:v>
                </c:pt>
                <c:pt idx="4">
                  <c:v>S05/04</c:v>
                </c:pt>
                <c:pt idx="5">
                  <c:v>S06/04</c:v>
                </c:pt>
                <c:pt idx="6">
                  <c:v>S07/04</c:v>
                </c:pt>
                <c:pt idx="7">
                  <c:v>S08/04</c:v>
                </c:pt>
                <c:pt idx="8">
                  <c:v>S09/04</c:v>
                </c:pt>
                <c:pt idx="9">
                  <c:v>S10/04</c:v>
                </c:pt>
                <c:pt idx="10">
                  <c:v>S11/04</c:v>
                </c:pt>
                <c:pt idx="11">
                  <c:v>S12/04</c:v>
                </c:pt>
                <c:pt idx="12">
                  <c:v>S13/04</c:v>
                </c:pt>
                <c:pt idx="13">
                  <c:v>S14/04</c:v>
                </c:pt>
                <c:pt idx="14">
                  <c:v>S15/04</c:v>
                </c:pt>
                <c:pt idx="15">
                  <c:v>S16/04</c:v>
                </c:pt>
                <c:pt idx="16">
                  <c:v>S17/04</c:v>
                </c:pt>
                <c:pt idx="17">
                  <c:v>S18/04</c:v>
                </c:pt>
                <c:pt idx="18">
                  <c:v>S19/04</c:v>
                </c:pt>
                <c:pt idx="19">
                  <c:v>S20/04</c:v>
                </c:pt>
                <c:pt idx="20">
                  <c:v>S21/04</c:v>
                </c:pt>
                <c:pt idx="21">
                  <c:v>S22/04</c:v>
                </c:pt>
                <c:pt idx="22">
                  <c:v>S23/04</c:v>
                </c:pt>
                <c:pt idx="23">
                  <c:v>S24/04</c:v>
                </c:pt>
                <c:pt idx="24">
                  <c:v>S25/04</c:v>
                </c:pt>
                <c:pt idx="25">
                  <c:v>S26/04</c:v>
                </c:pt>
                <c:pt idx="26">
                  <c:v>S27/04</c:v>
                </c:pt>
                <c:pt idx="27">
                  <c:v>S28/04</c:v>
                </c:pt>
                <c:pt idx="28">
                  <c:v>S29/04</c:v>
                </c:pt>
                <c:pt idx="29">
                  <c:v>S30/04</c:v>
                </c:pt>
                <c:pt idx="30">
                  <c:v>S31/04</c:v>
                </c:pt>
                <c:pt idx="31">
                  <c:v>S32/04</c:v>
                </c:pt>
                <c:pt idx="32">
                  <c:v>S33/04</c:v>
                </c:pt>
                <c:pt idx="33">
                  <c:v>S34/04</c:v>
                </c:pt>
                <c:pt idx="34">
                  <c:v>S35/04</c:v>
                </c:pt>
                <c:pt idx="35">
                  <c:v>S36/04</c:v>
                </c:pt>
                <c:pt idx="36">
                  <c:v>S37/04</c:v>
                </c:pt>
                <c:pt idx="37">
                  <c:v>S38/04</c:v>
                </c:pt>
                <c:pt idx="38">
                  <c:v>S39/04</c:v>
                </c:pt>
                <c:pt idx="39">
                  <c:v>S40/04</c:v>
                </c:pt>
                <c:pt idx="40">
                  <c:v>S41/04</c:v>
                </c:pt>
                <c:pt idx="41">
                  <c:v>S42/04</c:v>
                </c:pt>
                <c:pt idx="42">
                  <c:v>S43/04</c:v>
                </c:pt>
                <c:pt idx="43">
                  <c:v>S44/04</c:v>
                </c:pt>
                <c:pt idx="44">
                  <c:v>S45/04</c:v>
                </c:pt>
                <c:pt idx="45">
                  <c:v>S46/04</c:v>
                </c:pt>
                <c:pt idx="46">
                  <c:v>S47/04</c:v>
                </c:pt>
                <c:pt idx="47">
                  <c:v>S48/04</c:v>
                </c:pt>
                <c:pt idx="48">
                  <c:v>S49/04</c:v>
                </c:pt>
                <c:pt idx="49">
                  <c:v>S50/04</c:v>
                </c:pt>
                <c:pt idx="50">
                  <c:v>S51/04</c:v>
                </c:pt>
                <c:pt idx="51">
                  <c:v>S52/04</c:v>
                </c:pt>
              </c:strCache>
            </c:strRef>
          </c:cat>
          <c:val>
            <c:numRef>
              <c:f>DONNEES!$B$37:$BA$37</c:f>
              <c:numCache>
                <c:ptCount val="52"/>
                <c:pt idx="0">
                  <c:v>14</c:v>
                </c:pt>
                <c:pt idx="1">
                  <c:v>22</c:v>
                </c:pt>
                <c:pt idx="2">
                  <c:v>22</c:v>
                </c:pt>
                <c:pt idx="3">
                  <c:v>19</c:v>
                </c:pt>
                <c:pt idx="4">
                  <c:v>19</c:v>
                </c:pt>
                <c:pt idx="5">
                  <c:v>20</c:v>
                </c:pt>
                <c:pt idx="6">
                  <c:v>20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5905723"/>
        <c:axId val="31824916"/>
      </c:lineChart>
      <c:catAx>
        <c:axId val="2590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824916"/>
        <c:crossesAt val="0"/>
        <c:auto val="0"/>
        <c:lblOffset val="100"/>
        <c:noMultiLvlLbl val="0"/>
      </c:catAx>
      <c:valAx>
        <c:axId val="31824916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05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0725"/>
          <c:y val="0.66825"/>
          <c:w val="0.285"/>
          <c:h val="0.3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1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8"/>
          <c:order val="0"/>
          <c:tx>
            <c:v>Plan de Progrès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DONNEES!$AJ$1:$BA$1</c:f>
              <c:strCache>
                <c:ptCount val="18"/>
                <c:pt idx="0">
                  <c:v>S35/04</c:v>
                </c:pt>
                <c:pt idx="1">
                  <c:v>S36/04</c:v>
                </c:pt>
                <c:pt idx="2">
                  <c:v>S37/04</c:v>
                </c:pt>
                <c:pt idx="3">
                  <c:v>S38/04</c:v>
                </c:pt>
                <c:pt idx="4">
                  <c:v>S39/04</c:v>
                </c:pt>
                <c:pt idx="5">
                  <c:v>S40/04</c:v>
                </c:pt>
                <c:pt idx="6">
                  <c:v>S41/04</c:v>
                </c:pt>
                <c:pt idx="7">
                  <c:v>S42/04</c:v>
                </c:pt>
                <c:pt idx="8">
                  <c:v>S43/04</c:v>
                </c:pt>
                <c:pt idx="9">
                  <c:v>S44/04</c:v>
                </c:pt>
                <c:pt idx="10">
                  <c:v>S45/04</c:v>
                </c:pt>
                <c:pt idx="11">
                  <c:v>S46/04</c:v>
                </c:pt>
                <c:pt idx="12">
                  <c:v>S47/04</c:v>
                </c:pt>
                <c:pt idx="13">
                  <c:v>S48/04</c:v>
                </c:pt>
                <c:pt idx="14">
                  <c:v>S49/04</c:v>
                </c:pt>
                <c:pt idx="15">
                  <c:v>S50/04</c:v>
                </c:pt>
                <c:pt idx="16">
                  <c:v>S51/04</c:v>
                </c:pt>
                <c:pt idx="17">
                  <c:v>S52/04</c:v>
                </c:pt>
              </c:strCache>
            </c:strRef>
          </c:cat>
          <c:val>
            <c:numRef>
              <c:f>DONNEES!$AJ$10:$BA$10</c:f>
              <c:numCache>
                <c:ptCount val="18"/>
              </c:numCache>
            </c:numRef>
          </c:val>
        </c:ser>
        <c:ser>
          <c:idx val="3"/>
          <c:order val="1"/>
          <c:tx>
            <c:strRef>
              <c:f>DONNEES!$A$5</c:f>
              <c:strCache>
                <c:ptCount val="1"/>
                <c:pt idx="0">
                  <c:v>Soldé K3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DONNEES!$AJ$1:$BA$1</c:f>
              <c:strCache>
                <c:ptCount val="18"/>
                <c:pt idx="0">
                  <c:v>S35/04</c:v>
                </c:pt>
                <c:pt idx="1">
                  <c:v>S36/04</c:v>
                </c:pt>
                <c:pt idx="2">
                  <c:v>S37/04</c:v>
                </c:pt>
                <c:pt idx="3">
                  <c:v>S38/04</c:v>
                </c:pt>
                <c:pt idx="4">
                  <c:v>S39/04</c:v>
                </c:pt>
                <c:pt idx="5">
                  <c:v>S40/04</c:v>
                </c:pt>
                <c:pt idx="6">
                  <c:v>S41/04</c:v>
                </c:pt>
                <c:pt idx="7">
                  <c:v>S42/04</c:v>
                </c:pt>
                <c:pt idx="8">
                  <c:v>S43/04</c:v>
                </c:pt>
                <c:pt idx="9">
                  <c:v>S44/04</c:v>
                </c:pt>
                <c:pt idx="10">
                  <c:v>S45/04</c:v>
                </c:pt>
                <c:pt idx="11">
                  <c:v>S46/04</c:v>
                </c:pt>
                <c:pt idx="12">
                  <c:v>S47/04</c:v>
                </c:pt>
                <c:pt idx="13">
                  <c:v>S48/04</c:v>
                </c:pt>
                <c:pt idx="14">
                  <c:v>S49/04</c:v>
                </c:pt>
                <c:pt idx="15">
                  <c:v>S50/04</c:v>
                </c:pt>
                <c:pt idx="16">
                  <c:v>S51/04</c:v>
                </c:pt>
                <c:pt idx="17">
                  <c:v>S52/04</c:v>
                </c:pt>
              </c:strCache>
            </c:strRef>
          </c:cat>
          <c:val>
            <c:numRef>
              <c:f>DONNEES!$AJ$5:$BA$5</c:f>
              <c:numCache>
                <c:ptCount val="18"/>
              </c:numCache>
            </c:numRef>
          </c:val>
        </c:ser>
        <c:overlap val="100"/>
        <c:gapWidth val="20"/>
        <c:axId val="17988789"/>
        <c:axId val="27681374"/>
      </c:barChart>
      <c:lineChart>
        <c:grouping val="standard"/>
        <c:varyColors val="0"/>
        <c:ser>
          <c:idx val="12"/>
          <c:order val="2"/>
          <c:tx>
            <c:strRef>
              <c:f>DONNEES!$A$37</c:f>
              <c:strCache>
                <c:ptCount val="1"/>
                <c:pt idx="0">
                  <c:v>Prév solution définitive K3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DONNEES!$AJ$1:$BA$1</c:f>
              <c:strCache>
                <c:ptCount val="18"/>
                <c:pt idx="0">
                  <c:v>S35/04</c:v>
                </c:pt>
                <c:pt idx="1">
                  <c:v>S36/04</c:v>
                </c:pt>
                <c:pt idx="2">
                  <c:v>S37/04</c:v>
                </c:pt>
                <c:pt idx="3">
                  <c:v>S38/04</c:v>
                </c:pt>
                <c:pt idx="4">
                  <c:v>S39/04</c:v>
                </c:pt>
                <c:pt idx="5">
                  <c:v>S40/04</c:v>
                </c:pt>
                <c:pt idx="6">
                  <c:v>S41/04</c:v>
                </c:pt>
                <c:pt idx="7">
                  <c:v>S42/04</c:v>
                </c:pt>
                <c:pt idx="8">
                  <c:v>S43/04</c:v>
                </c:pt>
                <c:pt idx="9">
                  <c:v>S44/04</c:v>
                </c:pt>
                <c:pt idx="10">
                  <c:v>S45/04</c:v>
                </c:pt>
                <c:pt idx="11">
                  <c:v>S46/04</c:v>
                </c:pt>
                <c:pt idx="12">
                  <c:v>S47/04</c:v>
                </c:pt>
                <c:pt idx="13">
                  <c:v>S48/04</c:v>
                </c:pt>
                <c:pt idx="14">
                  <c:v>S49/04</c:v>
                </c:pt>
                <c:pt idx="15">
                  <c:v>S50/04</c:v>
                </c:pt>
                <c:pt idx="16">
                  <c:v>S51/04</c:v>
                </c:pt>
                <c:pt idx="17">
                  <c:v>S52/04</c:v>
                </c:pt>
              </c:strCache>
            </c:strRef>
          </c:cat>
          <c:val>
            <c:numRef>
              <c:f>DONNEES!$AJ$37:$BA$37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17988789"/>
        <c:axId val="27681374"/>
      </c:lineChart>
      <c:catAx>
        <c:axId val="1798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681374"/>
        <c:crossesAt val="0"/>
        <c:auto val="0"/>
        <c:lblOffset val="100"/>
        <c:noMultiLvlLbl val="0"/>
      </c:catAx>
      <c:valAx>
        <c:axId val="27681374"/>
        <c:scaling>
          <c:orientation val="minMax"/>
          <c:max val="2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88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1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9325"/>
          <c:w val="0.433"/>
          <c:h val="0.84875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'Indicateur LU + trajectoire'!$B$32:$B$34</c:f>
              <c:strCache>
                <c:ptCount val="3"/>
                <c:pt idx="0">
                  <c:v>Questions ouvertes</c:v>
                </c:pt>
                <c:pt idx="1">
                  <c:v>Questions soldées</c:v>
                </c:pt>
                <c:pt idx="2">
                  <c:v>Stand by</c:v>
                </c:pt>
              </c:strCache>
            </c:strRef>
          </c:cat>
          <c:val>
            <c:numRef>
              <c:f>'Indicateur LU + trajectoire'!$C$32:$C$34</c:f>
              <c:numCache>
                <c:ptCount val="3"/>
                <c:pt idx="0">
                  <c:v>0</c:v>
                </c:pt>
                <c:pt idx="1">
                  <c:v>29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6995"/>
          <c:w val="0.37375"/>
          <c:h val="0.30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'Indicateur LU + trajectoire'!#REF!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'Indicateur LU + trajectoire'!#REF!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53</xdr:row>
      <xdr:rowOff>28575</xdr:rowOff>
    </xdr:from>
    <xdr:to>
      <xdr:col>1</xdr:col>
      <xdr:colOff>600075</xdr:colOff>
      <xdr:row>53</xdr:row>
      <xdr:rowOff>171450</xdr:rowOff>
    </xdr:to>
    <xdr:sp>
      <xdr:nvSpPr>
        <xdr:cNvPr id="1" name="Line 17"/>
        <xdr:cNvSpPr>
          <a:spLocks/>
        </xdr:cNvSpPr>
      </xdr:nvSpPr>
      <xdr:spPr>
        <a:xfrm flipH="1">
          <a:off x="1295400" y="246411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0.633</cdr:y>
    </cdr:from>
    <cdr:to>
      <cdr:x>0.03825</cdr:x>
      <cdr:y>0.8385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2667000"/>
          <a:ext cx="219075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lignes soldées</a:t>
          </a:r>
        </a:p>
      </cdr:txBody>
    </cdr:sp>
  </cdr:relSizeAnchor>
  <cdr:relSizeAnchor xmlns:cdr="http://schemas.openxmlformats.org/drawingml/2006/chartDrawing">
    <cdr:from>
      <cdr:x>0.003</cdr:x>
      <cdr:y>0.17425</cdr:y>
    </cdr:from>
    <cdr:to>
      <cdr:x>0.03525</cdr:x>
      <cdr:y>0.35925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733425"/>
          <a:ext cx="2000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lignes en cours</a:t>
          </a:r>
        </a:p>
      </cdr:txBody>
    </cdr:sp>
  </cdr:relSizeAnchor>
  <cdr:relSizeAnchor xmlns:cdr="http://schemas.openxmlformats.org/drawingml/2006/chartDrawing">
    <cdr:from>
      <cdr:x>0.4055</cdr:x>
      <cdr:y>0</cdr:y>
    </cdr:from>
    <cdr:to>
      <cdr:x>0.424</cdr:x>
      <cdr:y>0.08125</cdr:y>
    </cdr:to>
    <cdr:sp>
      <cdr:nvSpPr>
        <cdr:cNvPr id="3" name="TextBox 5"/>
        <cdr:cNvSpPr txBox="1">
          <a:spLocks noChangeArrowheads="1"/>
        </cdr:cNvSpPr>
      </cdr:nvSpPr>
      <cdr:spPr>
        <a:xfrm>
          <a:off x="2505075" y="0"/>
          <a:ext cx="114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0.003</cdr:x>
      <cdr:y>0</cdr:y>
    </cdr:from>
    <cdr:to>
      <cdr:x>0.327</cdr:x>
      <cdr:y>0.0565</cdr:y>
    </cdr:to>
    <cdr:sp>
      <cdr:nvSpPr>
        <cdr:cNvPr id="4" name="TextBox 6"/>
        <cdr:cNvSpPr txBox="1">
          <a:spLocks noChangeArrowheads="1"/>
        </cdr:cNvSpPr>
      </cdr:nvSpPr>
      <cdr:spPr>
        <a:xfrm>
          <a:off x="9525" y="0"/>
          <a:ext cx="2009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Trajectoires de Traitement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0.599</cdr:y>
    </cdr:from>
    <cdr:to>
      <cdr:x>0.03775</cdr:x>
      <cdr:y>-536870.313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80" b="1" i="1" u="none" baseline="0">
              <a:latin typeface="Arial"/>
              <a:ea typeface="Arial"/>
              <a:cs typeface="Arial"/>
            </a:rPr>
            <a:t>lignes soldées</a:t>
          </a:r>
        </a:p>
      </cdr:txBody>
    </cdr:sp>
  </cdr:relSizeAnchor>
  <cdr:relSizeAnchor xmlns:cdr="http://schemas.openxmlformats.org/drawingml/2006/chartDrawing">
    <cdr:from>
      <cdr:x>0</cdr:x>
      <cdr:y>0.173</cdr:y>
    </cdr:from>
    <cdr:to>
      <cdr:x>0.0395</cdr:x>
      <cdr:y>-536870.739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lignes en cours</a:t>
          </a:r>
        </a:p>
      </cdr:txBody>
    </cdr:sp>
  </cdr:relSizeAnchor>
  <cdr:relSizeAnchor xmlns:cdr="http://schemas.openxmlformats.org/drawingml/2006/chartDrawing">
    <cdr:from>
      <cdr:x>0.345</cdr:x>
      <cdr:y>0.15075</cdr:y>
    </cdr:from>
    <cdr:to>
      <cdr:x>0.67625</cdr:x>
      <cdr:y>-536870.76125</cdr:y>
    </cdr:to>
    <cdr:sp>
      <cdr:nvSpPr>
        <cdr:cNvPr id="3" name="TextBox 4"/>
        <cdr:cNvSpPr txBox="1">
          <a:spLocks noChangeArrowheads="1"/>
        </cdr:cNvSpPr>
      </cdr:nvSpPr>
      <cdr:spPr>
        <a:xfrm>
          <a:off x="2076450" y="0"/>
          <a:ext cx="2000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Trajectoires Plan de progrès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609600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9050" y="438150"/>
        <a:ext cx="62007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41</xdr:row>
      <xdr:rowOff>0</xdr:rowOff>
    </xdr:from>
    <xdr:to>
      <xdr:col>7</xdr:col>
      <xdr:colOff>552450</xdr:colOff>
      <xdr:row>41</xdr:row>
      <xdr:rowOff>0</xdr:rowOff>
    </xdr:to>
    <xdr:graphicFrame>
      <xdr:nvGraphicFramePr>
        <xdr:cNvPr id="2" name="Chart 3"/>
        <xdr:cNvGraphicFramePr/>
      </xdr:nvGraphicFramePr>
      <xdr:xfrm>
        <a:off x="123825" y="6762750"/>
        <a:ext cx="6038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28</xdr:row>
      <xdr:rowOff>133350</xdr:rowOff>
    </xdr:from>
    <xdr:to>
      <xdr:col>7</xdr:col>
      <xdr:colOff>600075</xdr:colOff>
      <xdr:row>40</xdr:row>
      <xdr:rowOff>9525</xdr:rowOff>
    </xdr:to>
    <xdr:graphicFrame>
      <xdr:nvGraphicFramePr>
        <xdr:cNvPr id="3" name="Chart 8"/>
        <xdr:cNvGraphicFramePr/>
      </xdr:nvGraphicFramePr>
      <xdr:xfrm>
        <a:off x="3143250" y="4781550"/>
        <a:ext cx="30670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695325</xdr:colOff>
      <xdr:row>41</xdr:row>
      <xdr:rowOff>0</xdr:rowOff>
    </xdr:from>
    <xdr:to>
      <xdr:col>7</xdr:col>
      <xdr:colOff>542925</xdr:colOff>
      <xdr:row>41</xdr:row>
      <xdr:rowOff>0</xdr:rowOff>
    </xdr:to>
    <xdr:graphicFrame>
      <xdr:nvGraphicFramePr>
        <xdr:cNvPr id="4" name="Chart 11"/>
        <xdr:cNvGraphicFramePr/>
      </xdr:nvGraphicFramePr>
      <xdr:xfrm>
        <a:off x="3124200" y="6762750"/>
        <a:ext cx="3028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il\Outlook\M72\M72commun\Liste_Unique\nouvelle%20Lu_m72\Nlle_lu\LU_GFW3nlle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 vie série"/>
      <sheetName val="feuille_transfert"/>
      <sheetName val="Recap_question"/>
      <sheetName val="Demande ouvert question"/>
      <sheetName val="Donnees"/>
      <sheetName val="Indicateur LU + trajectoire"/>
      <sheetName val="Indicateur_ESTEL"/>
    </sheetNames>
    <definedNames>
      <definedName name="Go_delai_sol_def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="75" zoomScaleNormal="75" zoomScaleSheetLayoutView="25" workbookViewId="0" topLeftCell="A1">
      <pane xSplit="5" ySplit="3" topLeftCell="F4" activePane="bottomRight" state="frozen"/>
      <selection pane="topLeft" activeCell="A1" sqref="A1"/>
      <selection pane="topRight" activeCell="C1" sqref="C1"/>
      <selection pane="bottomLeft" activeCell="G38" sqref="G38"/>
      <selection pane="bottomRight" activeCell="F65" sqref="F65"/>
    </sheetView>
  </sheetViews>
  <sheetFormatPr defaultColWidth="11.421875" defaultRowHeight="12.75"/>
  <cols>
    <col min="1" max="1" width="10.421875" style="0" customWidth="1"/>
    <col min="2" max="2" width="9.00390625" style="0" customWidth="1"/>
    <col min="3" max="3" width="12.8515625" style="0" customWidth="1"/>
    <col min="4" max="4" width="10.7109375" style="0" customWidth="1"/>
    <col min="5" max="5" width="9.140625" style="0" bestFit="1" customWidth="1"/>
    <col min="6" max="6" width="56.57421875" style="0" customWidth="1"/>
    <col min="7" max="7" width="54.7109375" style="0" customWidth="1"/>
    <col min="9" max="9" width="9.140625" style="0" customWidth="1"/>
    <col min="10" max="10" width="8.57421875" style="0" customWidth="1"/>
    <col min="11" max="11" width="8.140625" style="0" customWidth="1"/>
  </cols>
  <sheetData>
    <row r="1" spans="1:11" ht="35.25">
      <c r="A1" s="10" t="s">
        <v>24</v>
      </c>
      <c r="G1" s="4"/>
      <c r="H1" s="4"/>
      <c r="I1" s="4"/>
      <c r="J1" s="13">
        <v>2004</v>
      </c>
      <c r="K1" s="14"/>
    </row>
    <row r="2" spans="1:11" ht="12.75">
      <c r="A2" s="12" t="s">
        <v>34</v>
      </c>
      <c r="B2" s="5"/>
      <c r="C2" s="5"/>
      <c r="D2" s="5"/>
      <c r="E2" s="5"/>
      <c r="F2" s="5"/>
      <c r="G2" s="5"/>
      <c r="H2" s="5"/>
      <c r="I2" s="5"/>
      <c r="J2" s="11"/>
      <c r="K2" s="5"/>
    </row>
    <row r="3" spans="1:16" s="3" customFormat="1" ht="42" customHeight="1">
      <c r="A3" s="25" t="s">
        <v>23</v>
      </c>
      <c r="B3" s="26" t="s">
        <v>2</v>
      </c>
      <c r="C3" s="26" t="s">
        <v>3</v>
      </c>
      <c r="D3" s="27" t="s">
        <v>22</v>
      </c>
      <c r="E3" s="26" t="s">
        <v>147</v>
      </c>
      <c r="F3" s="26" t="s">
        <v>0</v>
      </c>
      <c r="G3" s="29" t="s">
        <v>5</v>
      </c>
      <c r="H3" s="28" t="s">
        <v>4</v>
      </c>
      <c r="I3" s="28" t="s">
        <v>35</v>
      </c>
      <c r="J3" s="30" t="s">
        <v>36</v>
      </c>
      <c r="K3" s="31" t="s">
        <v>37</v>
      </c>
      <c r="N3" s="2" t="s">
        <v>2</v>
      </c>
      <c r="O3" s="1" t="s">
        <v>21</v>
      </c>
      <c r="P3" s="2" t="s">
        <v>14</v>
      </c>
    </row>
    <row r="4" spans="1:16" s="110" customFormat="1" ht="18">
      <c r="A4" s="108" t="s">
        <v>120</v>
      </c>
      <c r="B4" s="108"/>
      <c r="C4" s="108"/>
      <c r="D4" s="108"/>
      <c r="E4" s="108"/>
      <c r="F4" s="108"/>
      <c r="G4" s="109"/>
      <c r="H4" s="108"/>
      <c r="I4" s="108"/>
      <c r="J4" s="108"/>
      <c r="K4" s="111"/>
      <c r="N4" s="60">
        <f>IF(I4="Sb","Stand By",(IF(I4="S",B4&amp;I4,B4)))</f>
        <v>0</v>
      </c>
      <c r="O4" s="60">
        <f>I4</f>
        <v>0</v>
      </c>
      <c r="P4" s="60" t="str">
        <f>N4&amp;J4</f>
        <v>0</v>
      </c>
    </row>
    <row r="5" spans="1:16" s="59" customFormat="1" ht="28.5" customHeight="1">
      <c r="A5" s="115" t="s">
        <v>122</v>
      </c>
      <c r="B5" s="116" t="s">
        <v>1</v>
      </c>
      <c r="C5" s="117" t="s">
        <v>118</v>
      </c>
      <c r="D5" s="118">
        <v>37965</v>
      </c>
      <c r="E5" s="119" t="s">
        <v>137</v>
      </c>
      <c r="F5" s="120" t="s">
        <v>117</v>
      </c>
      <c r="G5" s="121" t="s">
        <v>160</v>
      </c>
      <c r="H5" s="119" t="s">
        <v>137</v>
      </c>
      <c r="I5" s="117" t="s">
        <v>158</v>
      </c>
      <c r="J5" s="117" t="s">
        <v>57</v>
      </c>
      <c r="K5" s="120" t="s">
        <v>43</v>
      </c>
      <c r="N5" s="60" t="str">
        <f>IF(I5="Sb","Stand By",(IF(I5="S",B5&amp;I5,B5)))</f>
        <v>GRPS</v>
      </c>
      <c r="O5" s="60" t="str">
        <f>I5</f>
        <v>S</v>
      </c>
      <c r="P5" s="60" t="str">
        <f>N5&amp;J5</f>
        <v>GRPSS20/04</v>
      </c>
    </row>
    <row r="6" spans="1:16" s="59" customFormat="1" ht="36">
      <c r="A6" s="115" t="s">
        <v>123</v>
      </c>
      <c r="B6" s="116" t="s">
        <v>1</v>
      </c>
      <c r="C6" s="117" t="s">
        <v>118</v>
      </c>
      <c r="D6" s="118">
        <v>37965</v>
      </c>
      <c r="E6" s="119" t="s">
        <v>137</v>
      </c>
      <c r="F6" s="120" t="s">
        <v>113</v>
      </c>
      <c r="G6" s="121" t="s">
        <v>182</v>
      </c>
      <c r="H6" s="119" t="s">
        <v>137</v>
      </c>
      <c r="I6" s="117" t="s">
        <v>158</v>
      </c>
      <c r="J6" s="117" t="s">
        <v>45</v>
      </c>
      <c r="K6" s="117" t="s">
        <v>45</v>
      </c>
      <c r="N6" s="60" t="str">
        <f aca="true" t="shared" si="0" ref="N6:N44">IF(I6="Sb","Stand By",(IF(I6="S",B6&amp;I6,B6)))</f>
        <v>GRPS</v>
      </c>
      <c r="O6" s="60" t="str">
        <f aca="true" t="shared" si="1" ref="O6:O44">I6</f>
        <v>S</v>
      </c>
      <c r="P6" s="60" t="str">
        <f aca="true" t="shared" si="2" ref="P6:P44">N6&amp;J6</f>
        <v>GRPSS08/04</v>
      </c>
    </row>
    <row r="7" spans="1:16" s="59" customFormat="1" ht="84.75" customHeight="1">
      <c r="A7" s="115" t="s">
        <v>124</v>
      </c>
      <c r="B7" s="116" t="s">
        <v>1</v>
      </c>
      <c r="C7" s="117" t="s">
        <v>118</v>
      </c>
      <c r="D7" s="118">
        <v>37965</v>
      </c>
      <c r="E7" s="119" t="s">
        <v>137</v>
      </c>
      <c r="F7" s="120" t="s">
        <v>104</v>
      </c>
      <c r="G7" s="121" t="s">
        <v>192</v>
      </c>
      <c r="H7" s="119" t="s">
        <v>137</v>
      </c>
      <c r="I7" s="117" t="s">
        <v>158</v>
      </c>
      <c r="J7" s="120" t="s">
        <v>49</v>
      </c>
      <c r="K7" s="120" t="s">
        <v>49</v>
      </c>
      <c r="N7" s="60" t="str">
        <f t="shared" si="0"/>
        <v>GRPS</v>
      </c>
      <c r="O7" s="60" t="str">
        <f t="shared" si="1"/>
        <v>S</v>
      </c>
      <c r="P7" s="60" t="str">
        <f t="shared" si="2"/>
        <v>GRPSS12/04</v>
      </c>
    </row>
    <row r="8" spans="1:16" s="59" customFormat="1" ht="81" customHeight="1">
      <c r="A8" s="115" t="s">
        <v>125</v>
      </c>
      <c r="B8" s="116" t="s">
        <v>1</v>
      </c>
      <c r="C8" s="117" t="s">
        <v>118</v>
      </c>
      <c r="D8" s="118">
        <v>37965</v>
      </c>
      <c r="E8" s="119" t="s">
        <v>137</v>
      </c>
      <c r="F8" s="120" t="s">
        <v>109</v>
      </c>
      <c r="G8" s="121" t="s">
        <v>193</v>
      </c>
      <c r="H8" s="119" t="s">
        <v>137</v>
      </c>
      <c r="I8" s="117" t="s">
        <v>158</v>
      </c>
      <c r="J8" s="120" t="s">
        <v>49</v>
      </c>
      <c r="K8" s="120" t="s">
        <v>49</v>
      </c>
      <c r="N8" s="60" t="str">
        <f t="shared" si="0"/>
        <v>GRPS</v>
      </c>
      <c r="O8" s="60" t="str">
        <f t="shared" si="1"/>
        <v>S</v>
      </c>
      <c r="P8" s="60" t="str">
        <f t="shared" si="2"/>
        <v>GRPSS12/04</v>
      </c>
    </row>
    <row r="9" spans="1:16" s="59" customFormat="1" ht="43.5" customHeight="1">
      <c r="A9" s="115" t="s">
        <v>154</v>
      </c>
      <c r="B9" s="116" t="s">
        <v>92</v>
      </c>
      <c r="C9" s="117" t="s">
        <v>150</v>
      </c>
      <c r="D9" s="118">
        <v>37994</v>
      </c>
      <c r="E9" s="119" t="s">
        <v>151</v>
      </c>
      <c r="F9" s="120" t="s">
        <v>152</v>
      </c>
      <c r="G9" s="121" t="s">
        <v>157</v>
      </c>
      <c r="H9" s="119" t="s">
        <v>137</v>
      </c>
      <c r="I9" s="117" t="s">
        <v>158</v>
      </c>
      <c r="J9" s="117" t="s">
        <v>41</v>
      </c>
      <c r="K9" s="122" t="s">
        <v>41</v>
      </c>
      <c r="N9" s="60" t="str">
        <f t="shared" si="0"/>
        <v>K3S</v>
      </c>
      <c r="O9" s="60" t="str">
        <f t="shared" si="1"/>
        <v>S</v>
      </c>
      <c r="P9" s="60" t="str">
        <f t="shared" si="2"/>
        <v>K3SS04/04</v>
      </c>
    </row>
    <row r="10" spans="1:16" s="59" customFormat="1" ht="43.5" customHeight="1">
      <c r="A10" s="115" t="s">
        <v>171</v>
      </c>
      <c r="B10" s="116" t="s">
        <v>91</v>
      </c>
      <c r="C10" s="117" t="s">
        <v>169</v>
      </c>
      <c r="D10" s="118">
        <v>38021</v>
      </c>
      <c r="E10" s="119" t="s">
        <v>146</v>
      </c>
      <c r="F10" s="120" t="s">
        <v>166</v>
      </c>
      <c r="G10" s="121" t="s">
        <v>180</v>
      </c>
      <c r="H10" s="119" t="s">
        <v>137</v>
      </c>
      <c r="I10" s="117" t="s">
        <v>158</v>
      </c>
      <c r="J10" s="117" t="s">
        <v>45</v>
      </c>
      <c r="K10" s="117" t="s">
        <v>45</v>
      </c>
      <c r="N10" s="60" t="str">
        <f t="shared" si="0"/>
        <v>K2S</v>
      </c>
      <c r="O10" s="60" t="str">
        <f t="shared" si="1"/>
        <v>S</v>
      </c>
      <c r="P10" s="60" t="str">
        <f t="shared" si="2"/>
        <v>K2SS08/04</v>
      </c>
    </row>
    <row r="11" spans="1:16" s="59" customFormat="1" ht="65.25" customHeight="1">
      <c r="A11" s="115" t="s">
        <v>172</v>
      </c>
      <c r="B11" s="116" t="s">
        <v>91</v>
      </c>
      <c r="C11" s="117" t="s">
        <v>169</v>
      </c>
      <c r="D11" s="118">
        <v>38021</v>
      </c>
      <c r="E11" s="119" t="s">
        <v>137</v>
      </c>
      <c r="F11" s="120" t="s">
        <v>167</v>
      </c>
      <c r="G11" s="121" t="s">
        <v>198</v>
      </c>
      <c r="H11" s="119" t="s">
        <v>137</v>
      </c>
      <c r="I11" s="117" t="s">
        <v>158</v>
      </c>
      <c r="J11" s="117" t="s">
        <v>52</v>
      </c>
      <c r="K11" s="117" t="s">
        <v>52</v>
      </c>
      <c r="N11" s="60" t="str">
        <f t="shared" si="0"/>
        <v>K2S</v>
      </c>
      <c r="O11" s="60" t="str">
        <f t="shared" si="1"/>
        <v>S</v>
      </c>
      <c r="P11" s="60" t="str">
        <f t="shared" si="2"/>
        <v>K2SS15/04</v>
      </c>
    </row>
    <row r="12" spans="1:16" s="59" customFormat="1" ht="43.5" customHeight="1">
      <c r="A12" s="115" t="s">
        <v>173</v>
      </c>
      <c r="B12" s="116" t="s">
        <v>91</v>
      </c>
      <c r="C12" s="117" t="s">
        <v>169</v>
      </c>
      <c r="D12" s="118">
        <v>38021</v>
      </c>
      <c r="E12" s="119" t="s">
        <v>146</v>
      </c>
      <c r="F12" s="120" t="s">
        <v>168</v>
      </c>
      <c r="G12" s="121" t="s">
        <v>181</v>
      </c>
      <c r="H12" s="119" t="s">
        <v>137</v>
      </c>
      <c r="I12" s="117" t="s">
        <v>158</v>
      </c>
      <c r="J12" s="117" t="s">
        <v>45</v>
      </c>
      <c r="K12" s="117" t="s">
        <v>45</v>
      </c>
      <c r="N12" s="60" t="str">
        <f t="shared" si="0"/>
        <v>K2S</v>
      </c>
      <c r="O12" s="60" t="str">
        <f t="shared" si="1"/>
        <v>S</v>
      </c>
      <c r="P12" s="60" t="str">
        <f t="shared" si="2"/>
        <v>K2SS08/04</v>
      </c>
    </row>
    <row r="13" spans="1:16" s="59" customFormat="1" ht="43.5" customHeight="1">
      <c r="A13" s="115" t="s">
        <v>189</v>
      </c>
      <c r="B13" s="116" t="s">
        <v>91</v>
      </c>
      <c r="C13" s="117" t="s">
        <v>191</v>
      </c>
      <c r="D13" s="118">
        <v>38064</v>
      </c>
      <c r="E13" s="119" t="s">
        <v>146</v>
      </c>
      <c r="F13" s="120" t="s">
        <v>187</v>
      </c>
      <c r="G13" s="121" t="s">
        <v>199</v>
      </c>
      <c r="H13" s="119" t="s">
        <v>137</v>
      </c>
      <c r="I13" s="117" t="s">
        <v>158</v>
      </c>
      <c r="J13" s="117" t="s">
        <v>51</v>
      </c>
      <c r="K13" s="117" t="s">
        <v>51</v>
      </c>
      <c r="N13" s="60" t="str">
        <f t="shared" si="0"/>
        <v>K2S</v>
      </c>
      <c r="O13" s="60" t="str">
        <f t="shared" si="1"/>
        <v>S</v>
      </c>
      <c r="P13" s="60" t="str">
        <f t="shared" si="2"/>
        <v>K2SS14/04</v>
      </c>
    </row>
    <row r="14" spans="1:16" s="59" customFormat="1" ht="32.25" customHeight="1">
      <c r="A14" s="115" t="s">
        <v>190</v>
      </c>
      <c r="B14" s="116" t="s">
        <v>91</v>
      </c>
      <c r="C14" s="117" t="s">
        <v>191</v>
      </c>
      <c r="D14" s="118">
        <v>38064</v>
      </c>
      <c r="E14" s="119" t="s">
        <v>146</v>
      </c>
      <c r="F14" s="120" t="s">
        <v>188</v>
      </c>
      <c r="G14" s="121" t="s">
        <v>199</v>
      </c>
      <c r="H14" s="119" t="s">
        <v>137</v>
      </c>
      <c r="I14" s="117" t="s">
        <v>158</v>
      </c>
      <c r="J14" s="117" t="s">
        <v>51</v>
      </c>
      <c r="K14" s="117" t="s">
        <v>51</v>
      </c>
      <c r="N14" s="60" t="str">
        <f t="shared" si="0"/>
        <v>K2S</v>
      </c>
      <c r="O14" s="60" t="str">
        <f t="shared" si="1"/>
        <v>S</v>
      </c>
      <c r="P14" s="60" t="str">
        <f t="shared" si="2"/>
        <v>K2SS14/04</v>
      </c>
    </row>
    <row r="15" spans="1:16" s="59" customFormat="1" ht="12.75">
      <c r="A15" s="33"/>
      <c r="B15" s="58"/>
      <c r="C15" s="64"/>
      <c r="D15" s="107"/>
      <c r="E15" s="64"/>
      <c r="F15" s="61"/>
      <c r="G15" s="62"/>
      <c r="H15" s="61"/>
      <c r="I15" s="64"/>
      <c r="J15" s="64"/>
      <c r="K15" s="63"/>
      <c r="N15" s="60">
        <f t="shared" si="0"/>
        <v>0</v>
      </c>
      <c r="O15" s="60">
        <f t="shared" si="1"/>
        <v>0</v>
      </c>
      <c r="P15" s="60" t="str">
        <f t="shared" si="2"/>
        <v>0</v>
      </c>
    </row>
    <row r="16" spans="1:16" s="110" customFormat="1" ht="18">
      <c r="A16" s="108" t="s">
        <v>121</v>
      </c>
      <c r="B16" s="108"/>
      <c r="C16" s="108"/>
      <c r="D16" s="108"/>
      <c r="E16" s="114"/>
      <c r="F16" s="108"/>
      <c r="G16" s="109"/>
      <c r="H16" s="108"/>
      <c r="I16" s="108"/>
      <c r="J16" s="114"/>
      <c r="K16" s="111"/>
      <c r="N16" s="60">
        <f t="shared" si="0"/>
        <v>0</v>
      </c>
      <c r="O16" s="60">
        <f t="shared" si="1"/>
        <v>0</v>
      </c>
      <c r="P16" s="60" t="str">
        <f t="shared" si="2"/>
        <v>0</v>
      </c>
    </row>
    <row r="17" spans="1:16" s="59" customFormat="1" ht="69.75" customHeight="1">
      <c r="A17" s="115" t="s">
        <v>127</v>
      </c>
      <c r="B17" s="116" t="s">
        <v>1</v>
      </c>
      <c r="C17" s="117" t="s">
        <v>118</v>
      </c>
      <c r="D17" s="118">
        <v>37965</v>
      </c>
      <c r="E17" s="119" t="s">
        <v>136</v>
      </c>
      <c r="F17" s="120" t="s">
        <v>108</v>
      </c>
      <c r="G17" s="121" t="s">
        <v>194</v>
      </c>
      <c r="H17" s="119" t="s">
        <v>136</v>
      </c>
      <c r="I17" s="117" t="s">
        <v>158</v>
      </c>
      <c r="J17" s="117" t="s">
        <v>49</v>
      </c>
      <c r="K17" s="117" t="s">
        <v>49</v>
      </c>
      <c r="N17" s="60" t="str">
        <f t="shared" si="0"/>
        <v>GRPS</v>
      </c>
      <c r="O17" s="60" t="str">
        <f t="shared" si="1"/>
        <v>S</v>
      </c>
      <c r="P17" s="60" t="str">
        <f t="shared" si="2"/>
        <v>GRPSS12/04</v>
      </c>
    </row>
    <row r="18" spans="1:16" s="59" customFormat="1" ht="71.25" customHeight="1">
      <c r="A18" s="115" t="s">
        <v>125</v>
      </c>
      <c r="B18" s="116" t="s">
        <v>1</v>
      </c>
      <c r="C18" s="117" t="s">
        <v>118</v>
      </c>
      <c r="D18" s="118">
        <v>37965</v>
      </c>
      <c r="E18" s="119" t="s">
        <v>136</v>
      </c>
      <c r="F18" s="120" t="s">
        <v>107</v>
      </c>
      <c r="G18" s="121" t="s">
        <v>161</v>
      </c>
      <c r="H18" s="119" t="s">
        <v>136</v>
      </c>
      <c r="I18" s="117" t="s">
        <v>158</v>
      </c>
      <c r="J18" s="117" t="s">
        <v>57</v>
      </c>
      <c r="K18" s="120" t="s">
        <v>43</v>
      </c>
      <c r="N18" s="60" t="str">
        <f t="shared" si="0"/>
        <v>GRPS</v>
      </c>
      <c r="O18" s="60" t="str">
        <f t="shared" si="1"/>
        <v>S</v>
      </c>
      <c r="P18" s="60" t="str">
        <f t="shared" si="2"/>
        <v>GRPSS20/04</v>
      </c>
    </row>
    <row r="19" spans="1:16" s="59" customFormat="1" ht="68.25" customHeight="1">
      <c r="A19" s="115" t="s">
        <v>128</v>
      </c>
      <c r="B19" s="116" t="s">
        <v>1</v>
      </c>
      <c r="C19" s="117" t="s">
        <v>118</v>
      </c>
      <c r="D19" s="118">
        <v>37965</v>
      </c>
      <c r="E19" s="119" t="s">
        <v>136</v>
      </c>
      <c r="F19" s="120" t="s">
        <v>110</v>
      </c>
      <c r="G19" s="121" t="s">
        <v>183</v>
      </c>
      <c r="H19" s="119" t="s">
        <v>136</v>
      </c>
      <c r="I19" s="117" t="s">
        <v>158</v>
      </c>
      <c r="J19" s="117" t="s">
        <v>45</v>
      </c>
      <c r="K19" s="117" t="s">
        <v>45</v>
      </c>
      <c r="N19" s="60" t="str">
        <f t="shared" si="0"/>
        <v>GRPS</v>
      </c>
      <c r="O19" s="60" t="str">
        <f t="shared" si="1"/>
        <v>S</v>
      </c>
      <c r="P19" s="60" t="str">
        <f t="shared" si="2"/>
        <v>GRPSS08/04</v>
      </c>
    </row>
    <row r="20" spans="1:16" s="59" customFormat="1" ht="62.25" customHeight="1">
      <c r="A20" s="115" t="s">
        <v>129</v>
      </c>
      <c r="B20" s="116" t="s">
        <v>1</v>
      </c>
      <c r="C20" s="117" t="s">
        <v>118</v>
      </c>
      <c r="D20" s="118">
        <v>37965</v>
      </c>
      <c r="E20" s="119" t="s">
        <v>136</v>
      </c>
      <c r="F20" s="120" t="s">
        <v>111</v>
      </c>
      <c r="G20" s="121" t="s">
        <v>183</v>
      </c>
      <c r="H20" s="119" t="s">
        <v>136</v>
      </c>
      <c r="I20" s="117" t="s">
        <v>158</v>
      </c>
      <c r="J20" s="117" t="s">
        <v>45</v>
      </c>
      <c r="K20" s="117" t="s">
        <v>45</v>
      </c>
      <c r="N20" s="60" t="str">
        <f t="shared" si="0"/>
        <v>GRPS</v>
      </c>
      <c r="O20" s="60" t="str">
        <f t="shared" si="1"/>
        <v>S</v>
      </c>
      <c r="P20" s="60" t="str">
        <f t="shared" si="2"/>
        <v>GRPSS08/04</v>
      </c>
    </row>
    <row r="21" spans="1:16" s="59" customFormat="1" ht="137.25" customHeight="1">
      <c r="A21" s="115" t="s">
        <v>126</v>
      </c>
      <c r="B21" s="116" t="s">
        <v>1</v>
      </c>
      <c r="C21" s="117" t="s">
        <v>118</v>
      </c>
      <c r="D21" s="118">
        <v>37965</v>
      </c>
      <c r="E21" s="119" t="s">
        <v>136</v>
      </c>
      <c r="F21" s="120" t="s">
        <v>116</v>
      </c>
      <c r="G21" s="121" t="s">
        <v>203</v>
      </c>
      <c r="H21" s="119" t="s">
        <v>136</v>
      </c>
      <c r="I21" s="117" t="s">
        <v>158</v>
      </c>
      <c r="J21" s="117" t="s">
        <v>57</v>
      </c>
      <c r="K21" s="122" t="s">
        <v>57</v>
      </c>
      <c r="N21" s="60" t="str">
        <f t="shared" si="0"/>
        <v>GRPS</v>
      </c>
      <c r="O21" s="60" t="str">
        <f t="shared" si="1"/>
        <v>S</v>
      </c>
      <c r="P21" s="60" t="str">
        <f t="shared" si="2"/>
        <v>GRPSS20/04</v>
      </c>
    </row>
    <row r="22" spans="1:16" s="59" customFormat="1" ht="40.5" customHeight="1">
      <c r="A22" s="115" t="s">
        <v>141</v>
      </c>
      <c r="B22" s="116" t="s">
        <v>1</v>
      </c>
      <c r="C22" s="117" t="s">
        <v>118</v>
      </c>
      <c r="D22" s="118">
        <v>37965</v>
      </c>
      <c r="E22" s="119" t="s">
        <v>136</v>
      </c>
      <c r="F22" s="120" t="s">
        <v>115</v>
      </c>
      <c r="G22" s="121" t="s">
        <v>195</v>
      </c>
      <c r="H22" s="119" t="s">
        <v>136</v>
      </c>
      <c r="I22" s="117" t="s">
        <v>158</v>
      </c>
      <c r="J22" s="117" t="s">
        <v>49</v>
      </c>
      <c r="K22" s="117" t="s">
        <v>49</v>
      </c>
      <c r="N22" s="60" t="str">
        <f t="shared" si="0"/>
        <v>GRPS</v>
      </c>
      <c r="O22" s="60" t="str">
        <f t="shared" si="1"/>
        <v>S</v>
      </c>
      <c r="P22" s="60" t="str">
        <f t="shared" si="2"/>
        <v>GRPSS12/04</v>
      </c>
    </row>
    <row r="23" spans="1:16" s="59" customFormat="1" ht="56.25" customHeight="1">
      <c r="A23" s="115" t="s">
        <v>142</v>
      </c>
      <c r="B23" s="116" t="s">
        <v>91</v>
      </c>
      <c r="C23" s="117" t="s">
        <v>145</v>
      </c>
      <c r="D23" s="118">
        <v>37994</v>
      </c>
      <c r="E23" s="119" t="s">
        <v>137</v>
      </c>
      <c r="F23" s="120" t="s">
        <v>138</v>
      </c>
      <c r="G23" s="121" t="s">
        <v>184</v>
      </c>
      <c r="H23" s="119" t="s">
        <v>136</v>
      </c>
      <c r="I23" s="117" t="s">
        <v>158</v>
      </c>
      <c r="J23" s="117" t="s">
        <v>45</v>
      </c>
      <c r="K23" s="117" t="s">
        <v>45</v>
      </c>
      <c r="N23" s="60" t="str">
        <f t="shared" si="0"/>
        <v>K2S</v>
      </c>
      <c r="O23" s="60" t="str">
        <f t="shared" si="1"/>
        <v>S</v>
      </c>
      <c r="P23" s="60" t="str">
        <f t="shared" si="2"/>
        <v>K2SS08/04</v>
      </c>
    </row>
    <row r="24" spans="1:16" s="59" customFormat="1" ht="42.75" customHeight="1">
      <c r="A24" s="115" t="s">
        <v>143</v>
      </c>
      <c r="B24" s="116" t="s">
        <v>90</v>
      </c>
      <c r="C24" s="117" t="s">
        <v>145</v>
      </c>
      <c r="D24" s="118">
        <v>37994</v>
      </c>
      <c r="E24" s="119" t="s">
        <v>137</v>
      </c>
      <c r="F24" s="120" t="s">
        <v>139</v>
      </c>
      <c r="G24" s="121" t="s">
        <v>162</v>
      </c>
      <c r="H24" s="119" t="s">
        <v>136</v>
      </c>
      <c r="I24" s="117" t="s">
        <v>158</v>
      </c>
      <c r="J24" s="117" t="s">
        <v>45</v>
      </c>
      <c r="K24" s="122" t="s">
        <v>43</v>
      </c>
      <c r="N24" s="60" t="str">
        <f t="shared" si="0"/>
        <v>K1S</v>
      </c>
      <c r="O24" s="60" t="str">
        <f t="shared" si="1"/>
        <v>S</v>
      </c>
      <c r="P24" s="60" t="str">
        <f t="shared" si="2"/>
        <v>K1SS08/04</v>
      </c>
    </row>
    <row r="25" spans="1:16" s="59" customFormat="1" ht="40.5" customHeight="1">
      <c r="A25" s="115" t="s">
        <v>144</v>
      </c>
      <c r="B25" s="116" t="s">
        <v>91</v>
      </c>
      <c r="C25" s="117" t="s">
        <v>145</v>
      </c>
      <c r="D25" s="118">
        <v>37994</v>
      </c>
      <c r="E25" s="119" t="s">
        <v>146</v>
      </c>
      <c r="F25" s="120" t="s">
        <v>140</v>
      </c>
      <c r="G25" s="121" t="s">
        <v>159</v>
      </c>
      <c r="H25" s="119" t="s">
        <v>136</v>
      </c>
      <c r="I25" s="117" t="s">
        <v>158</v>
      </c>
      <c r="J25" s="117" t="s">
        <v>41</v>
      </c>
      <c r="K25" s="122" t="s">
        <v>41</v>
      </c>
      <c r="N25" s="60" t="str">
        <f t="shared" si="0"/>
        <v>K2S</v>
      </c>
      <c r="O25" s="60" t="str">
        <f t="shared" si="1"/>
        <v>S</v>
      </c>
      <c r="P25" s="60" t="str">
        <f t="shared" si="2"/>
        <v>K2SS04/04</v>
      </c>
    </row>
    <row r="26" spans="1:16" s="59" customFormat="1" ht="43.5" customHeight="1">
      <c r="A26" s="115" t="s">
        <v>170</v>
      </c>
      <c r="B26" s="116" t="s">
        <v>91</v>
      </c>
      <c r="C26" s="117" t="s">
        <v>169</v>
      </c>
      <c r="D26" s="118">
        <v>38021</v>
      </c>
      <c r="E26" s="119" t="s">
        <v>137</v>
      </c>
      <c r="F26" s="120" t="s">
        <v>165</v>
      </c>
      <c r="G26" s="121" t="s">
        <v>185</v>
      </c>
      <c r="H26" s="119" t="s">
        <v>136</v>
      </c>
      <c r="I26" s="117" t="s">
        <v>158</v>
      </c>
      <c r="J26" s="117" t="s">
        <v>45</v>
      </c>
      <c r="K26" s="117" t="s">
        <v>45</v>
      </c>
      <c r="N26" s="60" t="str">
        <f t="shared" si="0"/>
        <v>K2S</v>
      </c>
      <c r="O26" s="60" t="str">
        <f t="shared" si="1"/>
        <v>S</v>
      </c>
      <c r="P26" s="60" t="str">
        <f t="shared" si="2"/>
        <v>K2SS08/04</v>
      </c>
    </row>
    <row r="27" spans="1:16" s="59" customFormat="1" ht="40.5" customHeight="1">
      <c r="A27" s="115" t="s">
        <v>178</v>
      </c>
      <c r="B27" s="116" t="s">
        <v>90</v>
      </c>
      <c r="C27" s="117" t="s">
        <v>176</v>
      </c>
      <c r="D27" s="118">
        <v>38021</v>
      </c>
      <c r="E27" s="119" t="s">
        <v>146</v>
      </c>
      <c r="F27" s="120" t="s">
        <v>174</v>
      </c>
      <c r="G27" s="121" t="s">
        <v>186</v>
      </c>
      <c r="H27" s="119" t="s">
        <v>136</v>
      </c>
      <c r="I27" s="117" t="s">
        <v>158</v>
      </c>
      <c r="J27" s="117" t="s">
        <v>45</v>
      </c>
      <c r="K27" s="117" t="s">
        <v>45</v>
      </c>
      <c r="N27" s="60" t="str">
        <f t="shared" si="0"/>
        <v>K1S</v>
      </c>
      <c r="O27" s="60" t="str">
        <f t="shared" si="1"/>
        <v>S</v>
      </c>
      <c r="P27" s="60" t="str">
        <f t="shared" si="2"/>
        <v>K1SS08/04</v>
      </c>
    </row>
    <row r="28" spans="1:16" s="59" customFormat="1" ht="40.5" customHeight="1">
      <c r="A28" s="115" t="s">
        <v>179</v>
      </c>
      <c r="B28" s="116" t="s">
        <v>90</v>
      </c>
      <c r="C28" s="117" t="s">
        <v>177</v>
      </c>
      <c r="D28" s="118">
        <v>38021</v>
      </c>
      <c r="E28" s="119" t="s">
        <v>146</v>
      </c>
      <c r="F28" s="120" t="s">
        <v>175</v>
      </c>
      <c r="G28" s="121" t="s">
        <v>186</v>
      </c>
      <c r="H28" s="119" t="s">
        <v>136</v>
      </c>
      <c r="I28" s="117" t="s">
        <v>158</v>
      </c>
      <c r="J28" s="117" t="s">
        <v>45</v>
      </c>
      <c r="K28" s="117" t="s">
        <v>45</v>
      </c>
      <c r="N28" s="60" t="str">
        <f t="shared" si="0"/>
        <v>K1S</v>
      </c>
      <c r="O28" s="60" t="str">
        <f t="shared" si="1"/>
        <v>S</v>
      </c>
      <c r="P28" s="60" t="str">
        <f t="shared" si="2"/>
        <v>K1SS08/04</v>
      </c>
    </row>
    <row r="29" spans="1:16" s="59" customFormat="1" ht="12.75">
      <c r="A29" s="33"/>
      <c r="B29" s="58"/>
      <c r="C29" s="64"/>
      <c r="D29" s="107"/>
      <c r="E29" s="112"/>
      <c r="F29" s="61"/>
      <c r="G29" s="62"/>
      <c r="H29" s="112"/>
      <c r="I29" s="64"/>
      <c r="J29" s="64"/>
      <c r="K29" s="63"/>
      <c r="N29" s="60">
        <f t="shared" si="0"/>
        <v>0</v>
      </c>
      <c r="O29" s="60">
        <f t="shared" si="1"/>
        <v>0</v>
      </c>
      <c r="P29" s="60" t="str">
        <f t="shared" si="2"/>
        <v>0</v>
      </c>
    </row>
    <row r="30" spans="1:16" s="59" customFormat="1" ht="12.75">
      <c r="A30" s="33"/>
      <c r="B30" s="58"/>
      <c r="C30" s="64"/>
      <c r="D30" s="107"/>
      <c r="E30" s="112"/>
      <c r="F30" s="61"/>
      <c r="G30" s="62"/>
      <c r="H30" s="112"/>
      <c r="I30" s="64"/>
      <c r="J30" s="64"/>
      <c r="K30" s="63"/>
      <c r="N30" s="60">
        <f t="shared" si="0"/>
        <v>0</v>
      </c>
      <c r="O30" s="60">
        <f t="shared" si="1"/>
        <v>0</v>
      </c>
      <c r="P30" s="60" t="str">
        <f t="shared" si="2"/>
        <v>0</v>
      </c>
    </row>
    <row r="31" spans="1:16" s="59" customFormat="1" ht="12.75">
      <c r="A31" s="33"/>
      <c r="B31" s="58"/>
      <c r="C31" s="64"/>
      <c r="D31" s="107"/>
      <c r="E31" s="112"/>
      <c r="F31" s="61"/>
      <c r="G31" s="62"/>
      <c r="H31" s="112"/>
      <c r="I31" s="64"/>
      <c r="J31" s="64"/>
      <c r="K31" s="63"/>
      <c r="N31" s="60">
        <f t="shared" si="0"/>
        <v>0</v>
      </c>
      <c r="O31" s="60">
        <f t="shared" si="1"/>
        <v>0</v>
      </c>
      <c r="P31" s="60" t="str">
        <f t="shared" si="2"/>
        <v>0</v>
      </c>
    </row>
    <row r="32" spans="1:16" s="59" customFormat="1" ht="12.75">
      <c r="A32" s="33"/>
      <c r="B32" s="58"/>
      <c r="C32" s="64"/>
      <c r="D32" s="107"/>
      <c r="E32" s="112"/>
      <c r="F32" s="61"/>
      <c r="G32" s="62"/>
      <c r="H32" s="61"/>
      <c r="I32" s="64"/>
      <c r="J32" s="64"/>
      <c r="K32" s="63"/>
      <c r="N32" s="60">
        <f t="shared" si="0"/>
        <v>0</v>
      </c>
      <c r="O32" s="60">
        <f t="shared" si="1"/>
        <v>0</v>
      </c>
      <c r="P32" s="60" t="str">
        <f t="shared" si="2"/>
        <v>0</v>
      </c>
    </row>
    <row r="33" spans="1:16" s="110" customFormat="1" ht="18">
      <c r="A33" s="108" t="s">
        <v>119</v>
      </c>
      <c r="B33" s="108"/>
      <c r="C33" s="108"/>
      <c r="D33" s="108"/>
      <c r="E33" s="114"/>
      <c r="F33" s="108"/>
      <c r="G33" s="109"/>
      <c r="H33" s="108"/>
      <c r="I33" s="108"/>
      <c r="J33" s="114"/>
      <c r="K33" s="111"/>
      <c r="N33" s="60">
        <f t="shared" si="0"/>
        <v>0</v>
      </c>
      <c r="O33" s="60">
        <f t="shared" si="1"/>
        <v>0</v>
      </c>
      <c r="P33" s="60" t="str">
        <f t="shared" si="2"/>
        <v>0</v>
      </c>
    </row>
    <row r="34" spans="1:16" s="59" customFormat="1" ht="58.5" customHeight="1">
      <c r="A34" s="115" t="s">
        <v>130</v>
      </c>
      <c r="B34" s="116" t="s">
        <v>1</v>
      </c>
      <c r="C34" s="117" t="s">
        <v>118</v>
      </c>
      <c r="D34" s="118">
        <v>37965</v>
      </c>
      <c r="E34" s="119" t="s">
        <v>135</v>
      </c>
      <c r="F34" s="120" t="s">
        <v>112</v>
      </c>
      <c r="G34" s="121" t="s">
        <v>163</v>
      </c>
      <c r="H34" s="119" t="s">
        <v>135</v>
      </c>
      <c r="I34" s="117" t="s">
        <v>158</v>
      </c>
      <c r="J34" s="117" t="s">
        <v>57</v>
      </c>
      <c r="K34" s="120" t="s">
        <v>43</v>
      </c>
      <c r="N34" s="60" t="str">
        <f t="shared" si="0"/>
        <v>GRPS</v>
      </c>
      <c r="O34" s="60" t="str">
        <f t="shared" si="1"/>
        <v>S</v>
      </c>
      <c r="P34" s="60" t="str">
        <f t="shared" si="2"/>
        <v>GRPSS20/04</v>
      </c>
    </row>
    <row r="35" spans="1:16" s="59" customFormat="1" ht="84">
      <c r="A35" s="115" t="s">
        <v>131</v>
      </c>
      <c r="B35" s="116" t="s">
        <v>1</v>
      </c>
      <c r="C35" s="117" t="s">
        <v>118</v>
      </c>
      <c r="D35" s="118">
        <v>37965</v>
      </c>
      <c r="E35" s="119" t="s">
        <v>135</v>
      </c>
      <c r="F35" s="120" t="s">
        <v>105</v>
      </c>
      <c r="G35" s="121" t="s">
        <v>202</v>
      </c>
      <c r="H35" s="119" t="s">
        <v>135</v>
      </c>
      <c r="I35" s="117" t="s">
        <v>158</v>
      </c>
      <c r="J35" s="117" t="s">
        <v>57</v>
      </c>
      <c r="K35" s="120" t="s">
        <v>57</v>
      </c>
      <c r="N35" s="60" t="str">
        <f t="shared" si="0"/>
        <v>GRPS</v>
      </c>
      <c r="O35" s="60" t="str">
        <f t="shared" si="1"/>
        <v>S</v>
      </c>
      <c r="P35" s="60" t="str">
        <f t="shared" si="2"/>
        <v>GRPSS20/04</v>
      </c>
    </row>
    <row r="36" spans="1:16" s="59" customFormat="1" ht="53.25" customHeight="1">
      <c r="A36" s="115" t="s">
        <v>132</v>
      </c>
      <c r="B36" s="116" t="s">
        <v>1</v>
      </c>
      <c r="C36" s="117" t="s">
        <v>118</v>
      </c>
      <c r="D36" s="118">
        <v>37965</v>
      </c>
      <c r="E36" s="119" t="s">
        <v>135</v>
      </c>
      <c r="F36" s="120" t="s">
        <v>106</v>
      </c>
      <c r="G36" s="121" t="s">
        <v>196</v>
      </c>
      <c r="H36" s="119" t="s">
        <v>135</v>
      </c>
      <c r="I36" s="117" t="s">
        <v>158</v>
      </c>
      <c r="J36" s="117" t="s">
        <v>49</v>
      </c>
      <c r="K36" s="117" t="s">
        <v>49</v>
      </c>
      <c r="N36" s="60" t="str">
        <f t="shared" si="0"/>
        <v>GRPS</v>
      </c>
      <c r="O36" s="60" t="str">
        <f t="shared" si="1"/>
        <v>S</v>
      </c>
      <c r="P36" s="60" t="str">
        <f t="shared" si="2"/>
        <v>GRPSS12/04</v>
      </c>
    </row>
    <row r="37" spans="1:16" s="59" customFormat="1" ht="45.75" customHeight="1">
      <c r="A37" s="115" t="s">
        <v>133</v>
      </c>
      <c r="B37" s="116" t="s">
        <v>1</v>
      </c>
      <c r="C37" s="117" t="s">
        <v>118</v>
      </c>
      <c r="D37" s="118">
        <v>37965</v>
      </c>
      <c r="E37" s="119" t="s">
        <v>135</v>
      </c>
      <c r="F37" s="120" t="s">
        <v>114</v>
      </c>
      <c r="G37" s="121" t="s">
        <v>197</v>
      </c>
      <c r="H37" s="119" t="s">
        <v>135</v>
      </c>
      <c r="I37" s="117" t="s">
        <v>158</v>
      </c>
      <c r="J37" s="117" t="s">
        <v>49</v>
      </c>
      <c r="K37" s="117" t="s">
        <v>49</v>
      </c>
      <c r="N37" s="60" t="str">
        <f t="shared" si="0"/>
        <v>GRPS</v>
      </c>
      <c r="O37" s="60" t="str">
        <f t="shared" si="1"/>
        <v>S</v>
      </c>
      <c r="P37" s="60" t="str">
        <f t="shared" si="2"/>
        <v>GRPSS12/04</v>
      </c>
    </row>
    <row r="38" spans="1:16" s="59" customFormat="1" ht="36" customHeight="1">
      <c r="A38" s="115" t="s">
        <v>134</v>
      </c>
      <c r="B38" s="116" t="s">
        <v>91</v>
      </c>
      <c r="C38" s="117" t="s">
        <v>145</v>
      </c>
      <c r="D38" s="118">
        <v>37994</v>
      </c>
      <c r="E38" s="119" t="s">
        <v>135</v>
      </c>
      <c r="F38" s="120" t="s">
        <v>153</v>
      </c>
      <c r="G38" s="121" t="s">
        <v>201</v>
      </c>
      <c r="H38" s="119" t="s">
        <v>135</v>
      </c>
      <c r="I38" s="117" t="s">
        <v>158</v>
      </c>
      <c r="J38" s="117" t="s">
        <v>57</v>
      </c>
      <c r="K38" s="117" t="s">
        <v>57</v>
      </c>
      <c r="N38" s="60" t="str">
        <f t="shared" si="0"/>
        <v>K2S</v>
      </c>
      <c r="O38" s="60" t="str">
        <f t="shared" si="1"/>
        <v>S</v>
      </c>
      <c r="P38" s="60" t="str">
        <f t="shared" si="2"/>
        <v>K2SS20/04</v>
      </c>
    </row>
    <row r="39" spans="1:16" s="59" customFormat="1" ht="39.75" customHeight="1">
      <c r="A39" s="115" t="s">
        <v>148</v>
      </c>
      <c r="B39" s="116" t="s">
        <v>92</v>
      </c>
      <c r="C39" s="117" t="s">
        <v>145</v>
      </c>
      <c r="D39" s="118">
        <v>37994</v>
      </c>
      <c r="E39" s="119" t="s">
        <v>137</v>
      </c>
      <c r="F39" s="120" t="s">
        <v>149</v>
      </c>
      <c r="G39" s="121" t="s">
        <v>164</v>
      </c>
      <c r="H39" s="119" t="s">
        <v>135</v>
      </c>
      <c r="I39" s="117" t="s">
        <v>158</v>
      </c>
      <c r="J39" s="117" t="s">
        <v>45</v>
      </c>
      <c r="K39" s="120" t="s">
        <v>43</v>
      </c>
      <c r="N39" s="60" t="str">
        <f t="shared" si="0"/>
        <v>K3S</v>
      </c>
      <c r="O39" s="60" t="str">
        <f t="shared" si="1"/>
        <v>S</v>
      </c>
      <c r="P39" s="60" t="str">
        <f t="shared" si="2"/>
        <v>K3SS08/04</v>
      </c>
    </row>
    <row r="40" spans="1:16" s="59" customFormat="1" ht="31.5" customHeight="1">
      <c r="A40" s="115" t="s">
        <v>156</v>
      </c>
      <c r="B40" s="116" t="s">
        <v>90</v>
      </c>
      <c r="C40" s="117" t="s">
        <v>145</v>
      </c>
      <c r="D40" s="118">
        <v>37994</v>
      </c>
      <c r="E40" s="119" t="s">
        <v>135</v>
      </c>
      <c r="F40" s="120" t="s">
        <v>155</v>
      </c>
      <c r="G40" s="121" t="s">
        <v>200</v>
      </c>
      <c r="H40" s="119" t="s">
        <v>136</v>
      </c>
      <c r="I40" s="117" t="s">
        <v>158</v>
      </c>
      <c r="J40" s="117" t="s">
        <v>55</v>
      </c>
      <c r="K40" s="117" t="s">
        <v>55</v>
      </c>
      <c r="N40" s="60" t="str">
        <f t="shared" si="0"/>
        <v>K1S</v>
      </c>
      <c r="O40" s="60" t="str">
        <f t="shared" si="1"/>
        <v>S</v>
      </c>
      <c r="P40" s="60" t="str">
        <f t="shared" si="2"/>
        <v>K1SS18/04</v>
      </c>
    </row>
    <row r="41" spans="1:16" s="59" customFormat="1" ht="12.75">
      <c r="A41" s="33"/>
      <c r="B41" s="58"/>
      <c r="C41" s="64"/>
      <c r="D41" s="107"/>
      <c r="E41" s="112"/>
      <c r="F41" s="61"/>
      <c r="G41" s="62"/>
      <c r="H41" s="112"/>
      <c r="I41" s="64"/>
      <c r="J41" s="64"/>
      <c r="K41" s="61"/>
      <c r="N41" s="60">
        <f t="shared" si="0"/>
        <v>0</v>
      </c>
      <c r="O41" s="60">
        <f t="shared" si="1"/>
        <v>0</v>
      </c>
      <c r="P41" s="60" t="str">
        <f t="shared" si="2"/>
        <v>0</v>
      </c>
    </row>
    <row r="42" spans="1:16" s="59" customFormat="1" ht="12.75">
      <c r="A42" s="32"/>
      <c r="B42" s="58"/>
      <c r="C42" s="61"/>
      <c r="D42" s="61"/>
      <c r="E42" s="112"/>
      <c r="F42" s="61"/>
      <c r="G42" s="62"/>
      <c r="H42" s="61"/>
      <c r="I42" s="64"/>
      <c r="J42" s="61"/>
      <c r="K42" s="61"/>
      <c r="N42" s="60">
        <f t="shared" si="0"/>
        <v>0</v>
      </c>
      <c r="O42" s="60">
        <f t="shared" si="1"/>
        <v>0</v>
      </c>
      <c r="P42" s="60" t="str">
        <f t="shared" si="2"/>
        <v>0</v>
      </c>
    </row>
    <row r="43" spans="1:16" s="59" customFormat="1" ht="12.75">
      <c r="A43" s="32"/>
      <c r="B43" s="58"/>
      <c r="C43" s="61"/>
      <c r="D43" s="61"/>
      <c r="E43" s="112"/>
      <c r="F43" s="61"/>
      <c r="G43" s="62"/>
      <c r="H43" s="61"/>
      <c r="I43" s="64"/>
      <c r="J43" s="61"/>
      <c r="K43" s="61"/>
      <c r="N43" s="60">
        <f t="shared" si="0"/>
        <v>0</v>
      </c>
      <c r="O43" s="60">
        <f t="shared" si="1"/>
        <v>0</v>
      </c>
      <c r="P43" s="60" t="str">
        <f t="shared" si="2"/>
        <v>0</v>
      </c>
    </row>
    <row r="44" spans="5:16" ht="9" customHeight="1">
      <c r="E44" s="113"/>
      <c r="N44" s="60">
        <f t="shared" si="0"/>
        <v>0</v>
      </c>
      <c r="O44" s="60">
        <f t="shared" si="1"/>
        <v>0</v>
      </c>
      <c r="P44" s="60" t="str">
        <f t="shared" si="2"/>
        <v>0</v>
      </c>
    </row>
    <row r="45" spans="1:5" ht="13.5" thickBot="1">
      <c r="A45" s="65" t="s">
        <v>2</v>
      </c>
      <c r="B45" s="66"/>
      <c r="C45" s="66"/>
      <c r="D45" s="66"/>
      <c r="E45" s="67"/>
    </row>
    <row r="46" spans="1:5" ht="13.5" thickTop="1">
      <c r="A46" s="68"/>
      <c r="B46" s="69" t="s">
        <v>6</v>
      </c>
      <c r="C46" s="70" t="s">
        <v>7</v>
      </c>
      <c r="D46" s="71"/>
      <c r="E46" s="71"/>
    </row>
    <row r="47" spans="1:5" ht="12.75">
      <c r="A47" s="72" t="s">
        <v>1</v>
      </c>
      <c r="B47" s="73">
        <f>COUNTIF(N$5:N$44,A47)</f>
        <v>0</v>
      </c>
      <c r="C47" s="74">
        <f>COUNTIF(N$5:N$44,"grps")</f>
        <v>14</v>
      </c>
      <c r="D47" s="71"/>
      <c r="E47" s="66"/>
    </row>
    <row r="48" spans="1:5" ht="12.75">
      <c r="A48" s="75" t="s">
        <v>90</v>
      </c>
      <c r="B48" s="73">
        <f>COUNTIF(N$5:N$44,A48)</f>
        <v>0</v>
      </c>
      <c r="C48" s="74">
        <f>COUNTIF(N$5:N$44,"k1s")</f>
        <v>4</v>
      </c>
      <c r="D48" s="71"/>
      <c r="E48" s="66"/>
    </row>
    <row r="49" spans="1:5" ht="13.5" thickBot="1">
      <c r="A49" s="76" t="s">
        <v>91</v>
      </c>
      <c r="B49" s="73">
        <f>COUNTIF(N$5:N$44,A49)</f>
        <v>0</v>
      </c>
      <c r="C49" s="74">
        <f>COUNTIF(N$5:N$44,"k2s")</f>
        <v>9</v>
      </c>
      <c r="D49" s="71"/>
      <c r="E49" s="66"/>
    </row>
    <row r="50" spans="1:5" ht="13.5" thickTop="1">
      <c r="A50" s="77" t="s">
        <v>92</v>
      </c>
      <c r="B50" s="73">
        <f>COUNTIF(N$5:N$44,A50)</f>
        <v>0</v>
      </c>
      <c r="C50" s="74">
        <f>COUNTIF(N$5:N$44,"k3s")</f>
        <v>2</v>
      </c>
      <c r="D50" s="78" t="s">
        <v>8</v>
      </c>
      <c r="E50" s="66"/>
    </row>
    <row r="51" spans="1:11" ht="13.5" thickBot="1">
      <c r="A51" s="79" t="s">
        <v>9</v>
      </c>
      <c r="B51" s="80">
        <f>SUM(B47:B50)</f>
        <v>0</v>
      </c>
      <c r="C51" s="81">
        <f>SUM(C47:C50)</f>
        <v>29</v>
      </c>
      <c r="D51" s="82">
        <f>COUNTIF(O$5:O$44,"Sb")</f>
        <v>0</v>
      </c>
      <c r="E51" s="71"/>
      <c r="F51" s="8"/>
      <c r="G51" s="7"/>
      <c r="H51" s="7"/>
      <c r="I51" s="9"/>
      <c r="J51" s="7"/>
      <c r="K51" s="7"/>
    </row>
    <row r="52" spans="1:11" ht="13.5" thickTop="1">
      <c r="A52" s="83"/>
      <c r="B52" s="84"/>
      <c r="C52" s="83"/>
      <c r="D52" s="83"/>
      <c r="E52" s="83"/>
      <c r="F52" s="8"/>
      <c r="G52" s="7"/>
      <c r="H52" s="7"/>
      <c r="I52" s="9"/>
      <c r="J52" s="7"/>
      <c r="K52" s="7"/>
    </row>
    <row r="53" spans="1:11" ht="12.75">
      <c r="A53" s="85" t="s">
        <v>10</v>
      </c>
      <c r="B53" s="66"/>
      <c r="C53" s="66"/>
      <c r="D53" s="86"/>
      <c r="E53" s="87"/>
      <c r="F53" s="8"/>
      <c r="G53" s="7"/>
      <c r="H53" s="7"/>
      <c r="I53" s="9"/>
      <c r="J53" s="7"/>
      <c r="K53" s="7"/>
    </row>
    <row r="54" spans="1:11" ht="13.5" thickBot="1">
      <c r="A54" s="88"/>
      <c r="B54" s="89"/>
      <c r="C54" s="66"/>
      <c r="D54" s="83"/>
      <c r="E54" s="83"/>
      <c r="F54" s="8"/>
      <c r="G54" s="7"/>
      <c r="H54" s="7"/>
      <c r="I54" s="9"/>
      <c r="J54" s="7"/>
      <c r="K54" s="7"/>
    </row>
    <row r="55" spans="1:5" ht="13.5" thickTop="1">
      <c r="A55" s="90" t="s">
        <v>11</v>
      </c>
      <c r="B55" s="91">
        <f>-C47</f>
        <v>-14</v>
      </c>
      <c r="C55" s="66"/>
      <c r="D55" s="71"/>
      <c r="E55" s="71"/>
    </row>
    <row r="56" spans="1:5" ht="12.75">
      <c r="A56" s="92" t="s">
        <v>93</v>
      </c>
      <c r="B56" s="91">
        <f>-C48</f>
        <v>-4</v>
      </c>
      <c r="C56" s="66"/>
      <c r="D56" s="71"/>
      <c r="E56" s="71"/>
    </row>
    <row r="57" spans="1:5" ht="12.75">
      <c r="A57" s="92" t="s">
        <v>94</v>
      </c>
      <c r="B57" s="93">
        <f>-C49</f>
        <v>-9</v>
      </c>
      <c r="C57" s="66"/>
      <c r="D57" s="71"/>
      <c r="E57" s="71"/>
    </row>
    <row r="58" spans="1:5" ht="12.75">
      <c r="A58" s="92" t="s">
        <v>95</v>
      </c>
      <c r="B58" s="93">
        <f>-C50</f>
        <v>-2</v>
      </c>
      <c r="C58" s="66"/>
      <c r="D58" s="71"/>
      <c r="E58" s="71"/>
    </row>
    <row r="59" spans="1:5" ht="13.5" thickBot="1">
      <c r="A59" s="94" t="s">
        <v>33</v>
      </c>
      <c r="B59" s="95">
        <f>-D51</f>
        <v>0</v>
      </c>
      <c r="C59" s="96"/>
      <c r="D59" s="71"/>
      <c r="E59" s="71"/>
    </row>
    <row r="60" spans="1:5" ht="13.5" thickTop="1">
      <c r="A60" s="72" t="s">
        <v>1</v>
      </c>
      <c r="B60" s="97">
        <f>B47</f>
        <v>0</v>
      </c>
      <c r="C60" s="123">
        <f>SUM(B60:B63)</f>
        <v>0</v>
      </c>
      <c r="D60" s="71"/>
      <c r="E60" s="71"/>
    </row>
    <row r="61" spans="1:5" ht="12.75">
      <c r="A61" s="75" t="s">
        <v>90</v>
      </c>
      <c r="B61" s="98">
        <f>B48</f>
        <v>0</v>
      </c>
      <c r="C61" s="124"/>
      <c r="D61" s="71"/>
      <c r="E61" s="71"/>
    </row>
    <row r="62" spans="1:5" ht="12.75">
      <c r="A62" s="76" t="s">
        <v>91</v>
      </c>
      <c r="B62" s="98">
        <f>B49</f>
        <v>0</v>
      </c>
      <c r="C62" s="124"/>
      <c r="D62" s="71"/>
      <c r="E62" s="71"/>
    </row>
    <row r="63" spans="1:5" ht="13.5" thickBot="1">
      <c r="A63" s="82" t="s">
        <v>92</v>
      </c>
      <c r="B63" s="99">
        <f>B50</f>
        <v>0</v>
      </c>
      <c r="C63" s="125"/>
      <c r="D63" s="71"/>
      <c r="E63" s="71"/>
    </row>
    <row r="64" ht="9" customHeight="1" thickTop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mergeCells count="1">
    <mergeCell ref="C60:C63"/>
  </mergeCells>
  <conditionalFormatting sqref="B63:B65536 B52 B1:B4 B16 B33">
    <cfRule type="cellIs" priority="1" dxfId="0" operator="equal" stopIfTrue="1">
      <formula>"K2"</formula>
    </cfRule>
    <cfRule type="cellIs" priority="2" dxfId="1" operator="equal" stopIfTrue="1">
      <formula>"K1"</formula>
    </cfRule>
    <cfRule type="cellIs" priority="3" dxfId="2" operator="equal" stopIfTrue="1">
      <formula>"GRP"</formula>
    </cfRule>
  </conditionalFormatting>
  <conditionalFormatting sqref="I1:I3 O3 I46:I65536">
    <cfRule type="cellIs" priority="4" dxfId="3" operator="equal" stopIfTrue="1">
      <formula>"A"</formula>
    </cfRule>
    <cfRule type="cellIs" priority="5" dxfId="4" operator="equal" stopIfTrue="1">
      <formula>"R"</formula>
    </cfRule>
    <cfRule type="cellIs" priority="6" dxfId="5" operator="equal" stopIfTrue="1">
      <formula>"S"</formula>
    </cfRule>
  </conditionalFormatting>
  <conditionalFormatting sqref="D51 B46:B51 B55:B62">
    <cfRule type="cellIs" priority="7" dxfId="6" operator="equal" stopIfTrue="1">
      <formula>"K1"</formula>
    </cfRule>
    <cfRule type="cellIs" priority="8" dxfId="7" operator="equal" stopIfTrue="1">
      <formula>"K2"</formula>
    </cfRule>
    <cfRule type="cellIs" priority="9" dxfId="8" operator="equal" stopIfTrue="1">
      <formula>"K3a"</formula>
    </cfRule>
  </conditionalFormatting>
  <conditionalFormatting sqref="A51 C45 A53 C53:C58">
    <cfRule type="cellIs" priority="10" dxfId="0" operator="equal" stopIfTrue="1">
      <formula>"Normal"</formula>
    </cfRule>
    <cfRule type="cellIs" priority="11" dxfId="1" operator="equal" stopIfTrue="1">
      <formula>"LU"</formula>
    </cfRule>
    <cfRule type="cellIs" priority="12" dxfId="2" operator="equal" stopIfTrue="1">
      <formula>"GRP"</formula>
    </cfRule>
  </conditionalFormatting>
  <conditionalFormatting sqref="B44">
    <cfRule type="cellIs" priority="13" dxfId="9" operator="equal" stopIfTrue="1">
      <formula>"PP"</formula>
    </cfRule>
    <cfRule type="cellIs" priority="14" dxfId="10" operator="equal" stopIfTrue="1">
      <formula>"AC"</formula>
    </cfRule>
    <cfRule type="cellIs" priority="15" dxfId="11" operator="equal" stopIfTrue="1">
      <formula>"GRP"</formula>
    </cfRule>
  </conditionalFormatting>
  <conditionalFormatting sqref="A60:A63 A47:A50 B34:B43 B17:B32 B5:B15">
    <cfRule type="cellIs" priority="16" dxfId="10" operator="equal" stopIfTrue="1">
      <formula>"K2"</formula>
    </cfRule>
    <cfRule type="cellIs" priority="17" dxfId="3" operator="equal" stopIfTrue="1">
      <formula>"K1"</formula>
    </cfRule>
    <cfRule type="cellIs" priority="18" dxfId="12" operator="equal" stopIfTrue="1">
      <formula>"GRP"</formula>
    </cfRule>
  </conditionalFormatting>
  <conditionalFormatting sqref="I34:I45 I5:I15 I17:I32">
    <cfRule type="cellIs" priority="19" dxfId="3" operator="equal" stopIfTrue="1">
      <formula>"A"</formula>
    </cfRule>
    <cfRule type="cellIs" priority="20" dxfId="4" operator="equal" stopIfTrue="1">
      <formula>"M"</formula>
    </cfRule>
    <cfRule type="cellIs" priority="21" dxfId="13" operator="equal" stopIfTrue="1">
      <formula>"S"</formula>
    </cfRule>
  </conditionalFormatting>
  <printOptions/>
  <pageMargins left="0.15748031496062992" right="0.46" top="0.35433070866141736" bottom="0.2755905511811024" header="0.2362204724409449" footer="0.2755905511811024"/>
  <pageSetup fitToHeight="2" fitToWidth="1" horizontalDpi="600" verticalDpi="600" orientation="landscape" paperSize="9" scale="54" r:id="rId4"/>
  <headerFooter alignWithMargins="0">
    <oddFooter>&amp;R&amp;8Édition : &amp;D 
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42"/>
  <sheetViews>
    <sheetView tabSelected="1" workbookViewId="0" topLeftCell="A1">
      <selection activeCell="F65" sqref="F65"/>
    </sheetView>
  </sheetViews>
  <sheetFormatPr defaultColWidth="11.421875" defaultRowHeight="12.75"/>
  <cols>
    <col min="1" max="1" width="6.421875" style="0" customWidth="1"/>
    <col min="2" max="2" width="19.7109375" style="0" customWidth="1"/>
    <col min="3" max="3" width="10.28125" style="0" customWidth="1"/>
    <col min="4" max="4" width="10.7109375" style="0" customWidth="1"/>
    <col min="7" max="7" width="14.140625" style="0" customWidth="1"/>
    <col min="8" max="8" width="10.140625" style="0" customWidth="1"/>
    <col min="11" max="11" width="11.8515625" style="0" customWidth="1"/>
  </cols>
  <sheetData>
    <row r="1" spans="1:8" ht="21" thickBot="1">
      <c r="A1" s="15" t="s">
        <v>103</v>
      </c>
      <c r="B1" s="6"/>
      <c r="C1" s="6"/>
      <c r="D1" s="6"/>
      <c r="E1" s="6"/>
      <c r="F1" s="6"/>
      <c r="G1" s="17" t="s">
        <v>57</v>
      </c>
      <c r="H1" s="17"/>
    </row>
    <row r="2" ht="13.5" thickTop="1"/>
    <row r="15" ht="12.75">
      <c r="G15" s="18"/>
    </row>
    <row r="32" spans="1:3" ht="12.75">
      <c r="A32" s="22">
        <f>(((C32*100)/$C$36)/100)</f>
        <v>0</v>
      </c>
      <c r="B32" t="s">
        <v>30</v>
      </c>
      <c r="C32" s="16">
        <f>'LU ISO'!B51</f>
        <v>0</v>
      </c>
    </row>
    <row r="33" spans="1:3" ht="12.75">
      <c r="A33" s="22">
        <f>(((C33*100)/$C$36)/100)</f>
        <v>1</v>
      </c>
      <c r="B33" t="s">
        <v>31</v>
      </c>
      <c r="C33" s="16">
        <f>'LU ISO'!C51</f>
        <v>29</v>
      </c>
    </row>
    <row r="34" spans="1:3" ht="12.75">
      <c r="A34" s="22">
        <f>(((C34*100)/$C$36)/100)</f>
        <v>0</v>
      </c>
      <c r="B34" t="s">
        <v>8</v>
      </c>
      <c r="C34" s="16">
        <f>'LU ISO'!D51</f>
        <v>0</v>
      </c>
    </row>
    <row r="35" ht="12.75">
      <c r="C35" s="16"/>
    </row>
    <row r="36" spans="2:3" ht="13.5" thickBot="1">
      <c r="B36" s="23" t="s">
        <v>32</v>
      </c>
      <c r="C36" s="24">
        <f>SUM(C32:C34)</f>
        <v>29</v>
      </c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</sheetData>
  <printOptions/>
  <pageMargins left="0.39" right="0.39" top="0.68" bottom="1" header="0.4921259845" footer="0.4921259845"/>
  <pageSetup horizontalDpi="600" verticalDpi="600" orientation="portrait" paperSize="9" r:id="rId2"/>
  <headerFooter alignWithMargins="0">
    <oddFooter>&amp;R&amp;"Arial,Bold"&amp;8Reporting Qualité/Progrès&amp;"Arial,Regular"&amp;10
&amp;8&amp;F/JMN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7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U2" sqref="U2:U10"/>
    </sheetView>
  </sheetViews>
  <sheetFormatPr defaultColWidth="11.421875" defaultRowHeight="12.75"/>
  <cols>
    <col min="1" max="1" width="24.7109375" style="42" customWidth="1"/>
    <col min="2" max="16384" width="11.421875" style="42" customWidth="1"/>
  </cols>
  <sheetData>
    <row r="1" spans="1:53" ht="12.75">
      <c r="A1" s="56" t="s">
        <v>27</v>
      </c>
      <c r="B1" s="57" t="s">
        <v>38</v>
      </c>
      <c r="C1" s="57" t="s">
        <v>39</v>
      </c>
      <c r="D1" s="57" t="s">
        <v>40</v>
      </c>
      <c r="E1" s="57" t="s">
        <v>41</v>
      </c>
      <c r="F1" s="57" t="s">
        <v>42</v>
      </c>
      <c r="G1" s="57" t="s">
        <v>43</v>
      </c>
      <c r="H1" s="57" t="s">
        <v>44</v>
      </c>
      <c r="I1" s="57" t="s">
        <v>45</v>
      </c>
      <c r="J1" s="57" t="s">
        <v>46</v>
      </c>
      <c r="K1" s="57" t="s">
        <v>47</v>
      </c>
      <c r="L1" s="57" t="s">
        <v>48</v>
      </c>
      <c r="M1" s="57" t="s">
        <v>49</v>
      </c>
      <c r="N1" s="57" t="s">
        <v>50</v>
      </c>
      <c r="O1" s="57" t="s">
        <v>51</v>
      </c>
      <c r="P1" s="57" t="s">
        <v>52</v>
      </c>
      <c r="Q1" s="57" t="s">
        <v>53</v>
      </c>
      <c r="R1" s="57" t="s">
        <v>54</v>
      </c>
      <c r="S1" s="57" t="s">
        <v>55</v>
      </c>
      <c r="T1" s="57" t="s">
        <v>56</v>
      </c>
      <c r="U1" s="57" t="s">
        <v>57</v>
      </c>
      <c r="V1" s="57" t="s">
        <v>58</v>
      </c>
      <c r="W1" s="57" t="s">
        <v>59</v>
      </c>
      <c r="X1" s="57" t="s">
        <v>60</v>
      </c>
      <c r="Y1" s="57" t="s">
        <v>61</v>
      </c>
      <c r="Z1" s="57" t="s">
        <v>62</v>
      </c>
      <c r="AA1" s="57" t="s">
        <v>63</v>
      </c>
      <c r="AB1" s="57" t="s">
        <v>64</v>
      </c>
      <c r="AC1" s="57" t="s">
        <v>65</v>
      </c>
      <c r="AD1" s="57" t="s">
        <v>66</v>
      </c>
      <c r="AE1" s="57" t="s">
        <v>67</v>
      </c>
      <c r="AF1" s="57" t="s">
        <v>68</v>
      </c>
      <c r="AG1" s="57" t="s">
        <v>69</v>
      </c>
      <c r="AH1" s="54" t="s">
        <v>70</v>
      </c>
      <c r="AI1" s="54" t="s">
        <v>71</v>
      </c>
      <c r="AJ1" s="54" t="s">
        <v>72</v>
      </c>
      <c r="AK1" s="54" t="s">
        <v>73</v>
      </c>
      <c r="AL1" s="54" t="s">
        <v>74</v>
      </c>
      <c r="AM1" s="54" t="s">
        <v>75</v>
      </c>
      <c r="AN1" s="54" t="s">
        <v>76</v>
      </c>
      <c r="AO1" s="54" t="s">
        <v>77</v>
      </c>
      <c r="AP1" s="54" t="s">
        <v>78</v>
      </c>
      <c r="AQ1" s="54" t="s">
        <v>79</v>
      </c>
      <c r="AR1" s="54" t="s">
        <v>80</v>
      </c>
      <c r="AS1" s="54" t="s">
        <v>81</v>
      </c>
      <c r="AT1" s="54" t="s">
        <v>82</v>
      </c>
      <c r="AU1" s="54" t="s">
        <v>83</v>
      </c>
      <c r="AV1" s="54" t="s">
        <v>84</v>
      </c>
      <c r="AW1" s="54" t="s">
        <v>85</v>
      </c>
      <c r="AX1" s="54" t="s">
        <v>86</v>
      </c>
      <c r="AY1" s="54" t="s">
        <v>87</v>
      </c>
      <c r="AZ1" s="54" t="s">
        <v>88</v>
      </c>
      <c r="BA1" s="54" t="s">
        <v>89</v>
      </c>
    </row>
    <row r="2" spans="1:53" ht="12.75">
      <c r="A2" s="19" t="s">
        <v>11</v>
      </c>
      <c r="B2" s="44">
        <v>0</v>
      </c>
      <c r="C2" s="44">
        <v>0</v>
      </c>
      <c r="D2" s="44">
        <v>0</v>
      </c>
      <c r="E2" s="44">
        <v>0</v>
      </c>
      <c r="F2" s="44">
        <v>0</v>
      </c>
      <c r="G2" s="44">
        <v>-3</v>
      </c>
      <c r="H2" s="44">
        <v>-3</v>
      </c>
      <c r="I2" s="44">
        <v>-6</v>
      </c>
      <c r="J2" s="44">
        <v>-6</v>
      </c>
      <c r="K2" s="44">
        <v>-6</v>
      </c>
      <c r="L2" s="44">
        <v>-12</v>
      </c>
      <c r="M2" s="44">
        <v>-12</v>
      </c>
      <c r="N2" s="44">
        <v>-12</v>
      </c>
      <c r="O2" s="44">
        <v>-12</v>
      </c>
      <c r="P2" s="44">
        <v>-12</v>
      </c>
      <c r="Q2" s="44">
        <v>-12</v>
      </c>
      <c r="R2" s="44">
        <v>-12</v>
      </c>
      <c r="S2" s="44">
        <v>-12</v>
      </c>
      <c r="T2" s="44">
        <v>-12</v>
      </c>
      <c r="U2" s="44">
        <v>-14</v>
      </c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</row>
    <row r="3" spans="1:53" ht="12.75">
      <c r="A3" s="19" t="s">
        <v>93</v>
      </c>
      <c r="B3" s="44">
        <v>0</v>
      </c>
      <c r="C3" s="44">
        <v>0</v>
      </c>
      <c r="D3" s="44">
        <v>0</v>
      </c>
      <c r="E3" s="44">
        <v>0</v>
      </c>
      <c r="F3" s="44">
        <v>0</v>
      </c>
      <c r="G3" s="44">
        <v>-1</v>
      </c>
      <c r="H3" s="44">
        <v>-1</v>
      </c>
      <c r="I3" s="44">
        <v>-3</v>
      </c>
      <c r="J3" s="44">
        <v>-3</v>
      </c>
      <c r="K3" s="44">
        <v>-3</v>
      </c>
      <c r="L3" s="44">
        <v>-3</v>
      </c>
      <c r="M3" s="44">
        <v>-3</v>
      </c>
      <c r="N3" s="44">
        <v>-3</v>
      </c>
      <c r="O3" s="44">
        <v>-3</v>
      </c>
      <c r="P3" s="44">
        <v>-3</v>
      </c>
      <c r="Q3" s="44">
        <v>-3</v>
      </c>
      <c r="R3" s="44">
        <v>-4</v>
      </c>
      <c r="S3" s="44">
        <v>-4</v>
      </c>
      <c r="T3" s="44">
        <v>-4</v>
      </c>
      <c r="U3" s="44">
        <v>-4</v>
      </c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</row>
    <row r="4" spans="1:53" ht="12.75">
      <c r="A4" s="19" t="s">
        <v>94</v>
      </c>
      <c r="B4" s="44">
        <v>0</v>
      </c>
      <c r="C4" s="44">
        <v>0</v>
      </c>
      <c r="D4" s="44">
        <v>0</v>
      </c>
      <c r="E4" s="44">
        <v>-1</v>
      </c>
      <c r="F4" s="44">
        <v>-1</v>
      </c>
      <c r="G4" s="44">
        <v>-1</v>
      </c>
      <c r="H4" s="44">
        <v>-1</v>
      </c>
      <c r="I4" s="44">
        <v>-5</v>
      </c>
      <c r="J4" s="44">
        <v>-5</v>
      </c>
      <c r="K4" s="44">
        <v>-5</v>
      </c>
      <c r="L4" s="44">
        <v>-5</v>
      </c>
      <c r="M4" s="44">
        <v>-5</v>
      </c>
      <c r="N4" s="44">
        <v>-5</v>
      </c>
      <c r="O4" s="44">
        <v>-5</v>
      </c>
      <c r="P4" s="44">
        <v>-5</v>
      </c>
      <c r="Q4" s="44">
        <v>-5</v>
      </c>
      <c r="R4" s="44">
        <v>-8</v>
      </c>
      <c r="S4" s="44">
        <v>-8</v>
      </c>
      <c r="T4" s="44">
        <v>-9</v>
      </c>
      <c r="U4" s="44">
        <v>-9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</row>
    <row r="5" spans="1:53" ht="12.75">
      <c r="A5" s="19" t="s">
        <v>95</v>
      </c>
      <c r="B5" s="44">
        <v>0</v>
      </c>
      <c r="C5" s="44">
        <v>0</v>
      </c>
      <c r="D5" s="44">
        <v>0</v>
      </c>
      <c r="E5" s="44">
        <v>-1</v>
      </c>
      <c r="F5" s="44">
        <v>-1</v>
      </c>
      <c r="G5" s="44">
        <v>-2</v>
      </c>
      <c r="H5" s="44">
        <v>-2</v>
      </c>
      <c r="I5" s="44">
        <v>-2</v>
      </c>
      <c r="J5" s="44">
        <v>-2</v>
      </c>
      <c r="K5" s="44">
        <v>-2</v>
      </c>
      <c r="L5" s="44">
        <v>-2</v>
      </c>
      <c r="M5" s="44">
        <v>-2</v>
      </c>
      <c r="N5" s="44">
        <v>-2</v>
      </c>
      <c r="O5" s="44">
        <v>-2</v>
      </c>
      <c r="P5" s="44">
        <v>-2</v>
      </c>
      <c r="Q5" s="44">
        <v>-2</v>
      </c>
      <c r="R5" s="44">
        <v>-2</v>
      </c>
      <c r="S5" s="44">
        <v>-2</v>
      </c>
      <c r="T5" s="44">
        <v>-2</v>
      </c>
      <c r="U5" s="44">
        <v>-2</v>
      </c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</row>
    <row r="6" spans="1:53" ht="12.75">
      <c r="A6" s="34" t="s">
        <v>96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</row>
    <row r="7" spans="1:53" ht="12.75">
      <c r="A7" s="45" t="s">
        <v>12</v>
      </c>
      <c r="B7" s="46">
        <v>14</v>
      </c>
      <c r="C7" s="46">
        <v>14</v>
      </c>
      <c r="D7" s="46">
        <v>14</v>
      </c>
      <c r="E7" s="46">
        <v>14</v>
      </c>
      <c r="F7" s="46">
        <v>14</v>
      </c>
      <c r="G7" s="46">
        <v>11</v>
      </c>
      <c r="H7" s="46">
        <v>11</v>
      </c>
      <c r="I7" s="46">
        <v>8</v>
      </c>
      <c r="J7" s="46">
        <v>8</v>
      </c>
      <c r="K7" s="46">
        <v>8</v>
      </c>
      <c r="L7" s="46">
        <v>2</v>
      </c>
      <c r="M7" s="46">
        <v>2</v>
      </c>
      <c r="N7" s="46">
        <v>2</v>
      </c>
      <c r="O7" s="46">
        <v>2</v>
      </c>
      <c r="P7" s="46">
        <v>2</v>
      </c>
      <c r="Q7" s="46">
        <v>2</v>
      </c>
      <c r="R7" s="46">
        <v>2</v>
      </c>
      <c r="S7" s="46">
        <v>2</v>
      </c>
      <c r="T7" s="46">
        <v>2</v>
      </c>
      <c r="U7" s="46">
        <v>0</v>
      </c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</row>
    <row r="8" spans="1:53" ht="12.75">
      <c r="A8" s="45" t="s">
        <v>97</v>
      </c>
      <c r="B8" s="44">
        <v>0</v>
      </c>
      <c r="C8" s="44">
        <v>3</v>
      </c>
      <c r="D8" s="44">
        <v>3</v>
      </c>
      <c r="E8" s="44">
        <v>2</v>
      </c>
      <c r="F8" s="44">
        <v>2</v>
      </c>
      <c r="G8" s="44">
        <v>3</v>
      </c>
      <c r="H8" s="44">
        <v>3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1</v>
      </c>
      <c r="P8" s="44">
        <v>1</v>
      </c>
      <c r="Q8" s="44">
        <v>1</v>
      </c>
      <c r="R8" s="44">
        <v>0</v>
      </c>
      <c r="S8" s="44">
        <v>0</v>
      </c>
      <c r="T8" s="44">
        <v>0</v>
      </c>
      <c r="U8" s="44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</row>
    <row r="9" spans="1:53" ht="12.75">
      <c r="A9" s="45" t="s">
        <v>98</v>
      </c>
      <c r="B9" s="44">
        <v>0</v>
      </c>
      <c r="C9" s="44">
        <v>3</v>
      </c>
      <c r="D9" s="44">
        <v>3</v>
      </c>
      <c r="E9" s="44">
        <v>2</v>
      </c>
      <c r="F9" s="44">
        <v>2</v>
      </c>
      <c r="G9" s="44">
        <v>6</v>
      </c>
      <c r="H9" s="44">
        <v>6</v>
      </c>
      <c r="I9" s="44">
        <v>4</v>
      </c>
      <c r="J9" s="44">
        <v>4</v>
      </c>
      <c r="K9" s="44">
        <v>4</v>
      </c>
      <c r="L9" s="44">
        <v>4</v>
      </c>
      <c r="M9" s="44">
        <v>4</v>
      </c>
      <c r="N9" s="44">
        <v>4</v>
      </c>
      <c r="O9" s="44">
        <v>4</v>
      </c>
      <c r="P9" s="44">
        <v>4</v>
      </c>
      <c r="Q9" s="44">
        <v>4</v>
      </c>
      <c r="R9" s="44">
        <v>1</v>
      </c>
      <c r="S9" s="44">
        <v>1</v>
      </c>
      <c r="T9" s="44">
        <v>0</v>
      </c>
      <c r="U9" s="44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</row>
    <row r="10" spans="1:53" ht="12.75">
      <c r="A10" s="47" t="s">
        <v>99</v>
      </c>
      <c r="B10" s="48">
        <v>0</v>
      </c>
      <c r="C10" s="48">
        <v>2</v>
      </c>
      <c r="D10" s="48">
        <v>2</v>
      </c>
      <c r="E10" s="48">
        <v>1</v>
      </c>
      <c r="F10" s="48">
        <v>1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</row>
    <row r="11" spans="1:53" ht="12.75">
      <c r="A11" s="49" t="s">
        <v>25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</row>
    <row r="12" spans="1:53" ht="12.75">
      <c r="A12" s="35" t="s">
        <v>13</v>
      </c>
      <c r="B12" s="36">
        <f>B7</f>
        <v>14</v>
      </c>
      <c r="C12" s="37">
        <f aca="true" t="shared" si="0" ref="C12:R12">IF(C7="",B12-C22,C7)</f>
        <v>14</v>
      </c>
      <c r="D12" s="37">
        <f t="shared" si="0"/>
        <v>14</v>
      </c>
      <c r="E12" s="37">
        <f t="shared" si="0"/>
        <v>14</v>
      </c>
      <c r="F12" s="37">
        <f t="shared" si="0"/>
        <v>14</v>
      </c>
      <c r="G12" s="37">
        <f t="shared" si="0"/>
        <v>11</v>
      </c>
      <c r="H12" s="37">
        <f t="shared" si="0"/>
        <v>11</v>
      </c>
      <c r="I12" s="37">
        <f t="shared" si="0"/>
        <v>8</v>
      </c>
      <c r="J12" s="37">
        <f t="shared" si="0"/>
        <v>8</v>
      </c>
      <c r="K12" s="37">
        <f t="shared" si="0"/>
        <v>8</v>
      </c>
      <c r="L12" s="37">
        <f t="shared" si="0"/>
        <v>2</v>
      </c>
      <c r="M12" s="37">
        <f t="shared" si="0"/>
        <v>2</v>
      </c>
      <c r="N12" s="37">
        <f t="shared" si="0"/>
        <v>2</v>
      </c>
      <c r="O12" s="37">
        <f t="shared" si="0"/>
        <v>2</v>
      </c>
      <c r="P12" s="37">
        <f t="shared" si="0"/>
        <v>2</v>
      </c>
      <c r="Q12" s="37">
        <f t="shared" si="0"/>
        <v>2</v>
      </c>
      <c r="R12" s="37">
        <f t="shared" si="0"/>
        <v>2</v>
      </c>
      <c r="S12" s="37">
        <f aca="true" t="shared" si="1" ref="S12:BA12">IF(S7="",R12-S22,S7)</f>
        <v>2</v>
      </c>
      <c r="T12" s="37">
        <f t="shared" si="1"/>
        <v>2</v>
      </c>
      <c r="U12" s="37">
        <f t="shared" si="1"/>
        <v>0</v>
      </c>
      <c r="V12" s="37">
        <f t="shared" si="1"/>
        <v>0</v>
      </c>
      <c r="W12" s="37">
        <f t="shared" si="1"/>
        <v>0</v>
      </c>
      <c r="X12" s="37">
        <f t="shared" si="1"/>
        <v>0</v>
      </c>
      <c r="Y12" s="37">
        <f t="shared" si="1"/>
        <v>0</v>
      </c>
      <c r="Z12" s="37">
        <f t="shared" si="1"/>
        <v>0</v>
      </c>
      <c r="AA12" s="37">
        <f t="shared" si="1"/>
        <v>0</v>
      </c>
      <c r="AB12" s="37">
        <f t="shared" si="1"/>
        <v>0</v>
      </c>
      <c r="AC12" s="37">
        <f t="shared" si="1"/>
        <v>0</v>
      </c>
      <c r="AD12" s="37">
        <f t="shared" si="1"/>
        <v>0</v>
      </c>
      <c r="AE12" s="37">
        <f t="shared" si="1"/>
        <v>0</v>
      </c>
      <c r="AF12" s="37">
        <f t="shared" si="1"/>
        <v>0</v>
      </c>
      <c r="AG12" s="37">
        <f t="shared" si="1"/>
        <v>0</v>
      </c>
      <c r="AH12" s="37">
        <f t="shared" si="1"/>
        <v>0</v>
      </c>
      <c r="AI12" s="37">
        <f t="shared" si="1"/>
        <v>0</v>
      </c>
      <c r="AJ12" s="37">
        <f t="shared" si="1"/>
        <v>0</v>
      </c>
      <c r="AK12" s="37">
        <f t="shared" si="1"/>
        <v>0</v>
      </c>
      <c r="AL12" s="37">
        <f t="shared" si="1"/>
        <v>0</v>
      </c>
      <c r="AM12" s="37">
        <f t="shared" si="1"/>
        <v>0</v>
      </c>
      <c r="AN12" s="37">
        <f t="shared" si="1"/>
        <v>0</v>
      </c>
      <c r="AO12" s="37">
        <f t="shared" si="1"/>
        <v>0</v>
      </c>
      <c r="AP12" s="37">
        <f t="shared" si="1"/>
        <v>0</v>
      </c>
      <c r="AQ12" s="37">
        <f t="shared" si="1"/>
        <v>0</v>
      </c>
      <c r="AR12" s="37">
        <f t="shared" si="1"/>
        <v>0</v>
      </c>
      <c r="AS12" s="37">
        <f t="shared" si="1"/>
        <v>0</v>
      </c>
      <c r="AT12" s="37">
        <f t="shared" si="1"/>
        <v>0</v>
      </c>
      <c r="AU12" s="37">
        <f t="shared" si="1"/>
        <v>0</v>
      </c>
      <c r="AV12" s="37">
        <f t="shared" si="1"/>
        <v>0</v>
      </c>
      <c r="AW12" s="37">
        <f t="shared" si="1"/>
        <v>0</v>
      </c>
      <c r="AX12" s="37">
        <f t="shared" si="1"/>
        <v>0</v>
      </c>
      <c r="AY12" s="37">
        <f t="shared" si="1"/>
        <v>0</v>
      </c>
      <c r="AZ12" s="37">
        <f t="shared" si="1"/>
        <v>0</v>
      </c>
      <c r="BA12" s="37">
        <f t="shared" si="1"/>
        <v>0</v>
      </c>
    </row>
    <row r="13" spans="1:53" ht="12.75">
      <c r="A13" s="38" t="s">
        <v>100</v>
      </c>
      <c r="B13" s="36">
        <f>B8</f>
        <v>0</v>
      </c>
      <c r="C13" s="36">
        <f>IF(C8="",B13-C23,C8)</f>
        <v>3</v>
      </c>
      <c r="D13" s="36">
        <f aca="true" t="shared" si="2" ref="D13:R13">IF(D8="",C13-D23,D8)</f>
        <v>3</v>
      </c>
      <c r="E13" s="36">
        <f t="shared" si="2"/>
        <v>2</v>
      </c>
      <c r="F13" s="36">
        <f t="shared" si="2"/>
        <v>2</v>
      </c>
      <c r="G13" s="36">
        <f t="shared" si="2"/>
        <v>3</v>
      </c>
      <c r="H13" s="36">
        <f t="shared" si="2"/>
        <v>3</v>
      </c>
      <c r="I13" s="36">
        <f t="shared" si="2"/>
        <v>1</v>
      </c>
      <c r="J13" s="36">
        <f t="shared" si="2"/>
        <v>1</v>
      </c>
      <c r="K13" s="36">
        <f t="shared" si="2"/>
        <v>1</v>
      </c>
      <c r="L13" s="36">
        <f t="shared" si="2"/>
        <v>1</v>
      </c>
      <c r="M13" s="36">
        <f t="shared" si="2"/>
        <v>1</v>
      </c>
      <c r="N13" s="36">
        <f t="shared" si="2"/>
        <v>1</v>
      </c>
      <c r="O13" s="36">
        <f t="shared" si="2"/>
        <v>1</v>
      </c>
      <c r="P13" s="36">
        <f t="shared" si="2"/>
        <v>1</v>
      </c>
      <c r="Q13" s="36">
        <f t="shared" si="2"/>
        <v>1</v>
      </c>
      <c r="R13" s="36">
        <f t="shared" si="2"/>
        <v>0</v>
      </c>
      <c r="S13" s="36">
        <f aca="true" t="shared" si="3" ref="S13:BA13">IF(S8="",R13-S23,S8)</f>
        <v>0</v>
      </c>
      <c r="T13" s="36">
        <f t="shared" si="3"/>
        <v>0</v>
      </c>
      <c r="U13" s="36">
        <f t="shared" si="3"/>
        <v>0</v>
      </c>
      <c r="V13" s="36">
        <f t="shared" si="3"/>
        <v>0</v>
      </c>
      <c r="W13" s="36">
        <f t="shared" si="3"/>
        <v>0</v>
      </c>
      <c r="X13" s="36">
        <f t="shared" si="3"/>
        <v>0</v>
      </c>
      <c r="Y13" s="36">
        <f t="shared" si="3"/>
        <v>0</v>
      </c>
      <c r="Z13" s="36">
        <f t="shared" si="3"/>
        <v>0</v>
      </c>
      <c r="AA13" s="36">
        <f t="shared" si="3"/>
        <v>0</v>
      </c>
      <c r="AB13" s="36">
        <f t="shared" si="3"/>
        <v>0</v>
      </c>
      <c r="AC13" s="36">
        <f t="shared" si="3"/>
        <v>0</v>
      </c>
      <c r="AD13" s="36">
        <f t="shared" si="3"/>
        <v>0</v>
      </c>
      <c r="AE13" s="36">
        <f t="shared" si="3"/>
        <v>0</v>
      </c>
      <c r="AF13" s="36">
        <f t="shared" si="3"/>
        <v>0</v>
      </c>
      <c r="AG13" s="36">
        <f t="shared" si="3"/>
        <v>0</v>
      </c>
      <c r="AH13" s="36">
        <f t="shared" si="3"/>
        <v>0</v>
      </c>
      <c r="AI13" s="36">
        <f t="shared" si="3"/>
        <v>0</v>
      </c>
      <c r="AJ13" s="36">
        <f t="shared" si="3"/>
        <v>0</v>
      </c>
      <c r="AK13" s="36">
        <f t="shared" si="3"/>
        <v>0</v>
      </c>
      <c r="AL13" s="36">
        <f t="shared" si="3"/>
        <v>0</v>
      </c>
      <c r="AM13" s="36">
        <f t="shared" si="3"/>
        <v>0</v>
      </c>
      <c r="AN13" s="36">
        <f t="shared" si="3"/>
        <v>0</v>
      </c>
      <c r="AO13" s="36">
        <f t="shared" si="3"/>
        <v>0</v>
      </c>
      <c r="AP13" s="36">
        <f t="shared" si="3"/>
        <v>0</v>
      </c>
      <c r="AQ13" s="36">
        <f t="shared" si="3"/>
        <v>0</v>
      </c>
      <c r="AR13" s="36">
        <f t="shared" si="3"/>
        <v>0</v>
      </c>
      <c r="AS13" s="36">
        <f t="shared" si="3"/>
        <v>0</v>
      </c>
      <c r="AT13" s="36">
        <f t="shared" si="3"/>
        <v>0</v>
      </c>
      <c r="AU13" s="36">
        <f t="shared" si="3"/>
        <v>0</v>
      </c>
      <c r="AV13" s="36">
        <f t="shared" si="3"/>
        <v>0</v>
      </c>
      <c r="AW13" s="36">
        <f t="shared" si="3"/>
        <v>0</v>
      </c>
      <c r="AX13" s="36">
        <f t="shared" si="3"/>
        <v>0</v>
      </c>
      <c r="AY13" s="36">
        <f t="shared" si="3"/>
        <v>0</v>
      </c>
      <c r="AZ13" s="36">
        <f t="shared" si="3"/>
        <v>0</v>
      </c>
      <c r="BA13" s="36">
        <f t="shared" si="3"/>
        <v>0</v>
      </c>
    </row>
    <row r="14" spans="1:53" ht="12.75">
      <c r="A14" s="38" t="s">
        <v>101</v>
      </c>
      <c r="B14" s="36">
        <f>B9</f>
        <v>0</v>
      </c>
      <c r="C14" s="36">
        <f>IF(C9="",B14-C24,C9)</f>
        <v>3</v>
      </c>
      <c r="D14" s="36">
        <f aca="true" t="shared" si="4" ref="D14:R15">IF(D9="",C14-D24,D9)</f>
        <v>3</v>
      </c>
      <c r="E14" s="36">
        <f t="shared" si="4"/>
        <v>2</v>
      </c>
      <c r="F14" s="36">
        <f t="shared" si="4"/>
        <v>2</v>
      </c>
      <c r="G14" s="36">
        <f t="shared" si="4"/>
        <v>6</v>
      </c>
      <c r="H14" s="36">
        <f t="shared" si="4"/>
        <v>6</v>
      </c>
      <c r="I14" s="36">
        <f t="shared" si="4"/>
        <v>4</v>
      </c>
      <c r="J14" s="36">
        <f t="shared" si="4"/>
        <v>4</v>
      </c>
      <c r="K14" s="36">
        <f t="shared" si="4"/>
        <v>4</v>
      </c>
      <c r="L14" s="36">
        <f t="shared" si="4"/>
        <v>4</v>
      </c>
      <c r="M14" s="36">
        <f t="shared" si="4"/>
        <v>4</v>
      </c>
      <c r="N14" s="36">
        <f t="shared" si="4"/>
        <v>4</v>
      </c>
      <c r="O14" s="36">
        <f t="shared" si="4"/>
        <v>4</v>
      </c>
      <c r="P14" s="36">
        <f t="shared" si="4"/>
        <v>4</v>
      </c>
      <c r="Q14" s="36">
        <f t="shared" si="4"/>
        <v>4</v>
      </c>
      <c r="R14" s="36">
        <f t="shared" si="4"/>
        <v>1</v>
      </c>
      <c r="S14" s="36">
        <f aca="true" t="shared" si="5" ref="S14:BA14">IF(S9="",R14-S24,S9)</f>
        <v>1</v>
      </c>
      <c r="T14" s="36">
        <f t="shared" si="5"/>
        <v>0</v>
      </c>
      <c r="U14" s="36">
        <f t="shared" si="5"/>
        <v>0</v>
      </c>
      <c r="V14" s="36">
        <f t="shared" si="5"/>
        <v>0</v>
      </c>
      <c r="W14" s="36">
        <f t="shared" si="5"/>
        <v>0</v>
      </c>
      <c r="X14" s="36">
        <f t="shared" si="5"/>
        <v>0</v>
      </c>
      <c r="Y14" s="36">
        <f t="shared" si="5"/>
        <v>0</v>
      </c>
      <c r="Z14" s="36">
        <f t="shared" si="5"/>
        <v>0</v>
      </c>
      <c r="AA14" s="36">
        <f t="shared" si="5"/>
        <v>0</v>
      </c>
      <c r="AB14" s="36">
        <f t="shared" si="5"/>
        <v>0</v>
      </c>
      <c r="AC14" s="36">
        <f t="shared" si="5"/>
        <v>0</v>
      </c>
      <c r="AD14" s="36">
        <f t="shared" si="5"/>
        <v>0</v>
      </c>
      <c r="AE14" s="36">
        <f t="shared" si="5"/>
        <v>0</v>
      </c>
      <c r="AF14" s="36">
        <f t="shared" si="5"/>
        <v>0</v>
      </c>
      <c r="AG14" s="36">
        <f t="shared" si="5"/>
        <v>0</v>
      </c>
      <c r="AH14" s="36">
        <f t="shared" si="5"/>
        <v>0</v>
      </c>
      <c r="AI14" s="36">
        <f t="shared" si="5"/>
        <v>0</v>
      </c>
      <c r="AJ14" s="36">
        <f t="shared" si="5"/>
        <v>0</v>
      </c>
      <c r="AK14" s="36">
        <f t="shared" si="5"/>
        <v>0</v>
      </c>
      <c r="AL14" s="36">
        <f t="shared" si="5"/>
        <v>0</v>
      </c>
      <c r="AM14" s="36">
        <f t="shared" si="5"/>
        <v>0</v>
      </c>
      <c r="AN14" s="36">
        <f t="shared" si="5"/>
        <v>0</v>
      </c>
      <c r="AO14" s="36">
        <f t="shared" si="5"/>
        <v>0</v>
      </c>
      <c r="AP14" s="36">
        <f t="shared" si="5"/>
        <v>0</v>
      </c>
      <c r="AQ14" s="36">
        <f t="shared" si="5"/>
        <v>0</v>
      </c>
      <c r="AR14" s="36">
        <f t="shared" si="5"/>
        <v>0</v>
      </c>
      <c r="AS14" s="36">
        <f t="shared" si="5"/>
        <v>0</v>
      </c>
      <c r="AT14" s="36">
        <f t="shared" si="5"/>
        <v>0</v>
      </c>
      <c r="AU14" s="36">
        <f t="shared" si="5"/>
        <v>0</v>
      </c>
      <c r="AV14" s="36">
        <f t="shared" si="5"/>
        <v>0</v>
      </c>
      <c r="AW14" s="36">
        <f t="shared" si="5"/>
        <v>0</v>
      </c>
      <c r="AX14" s="36">
        <f t="shared" si="5"/>
        <v>0</v>
      </c>
      <c r="AY14" s="36">
        <f t="shared" si="5"/>
        <v>0</v>
      </c>
      <c r="AZ14" s="36">
        <f t="shared" si="5"/>
        <v>0</v>
      </c>
      <c r="BA14" s="36">
        <f t="shared" si="5"/>
        <v>0</v>
      </c>
    </row>
    <row r="15" spans="1:53" ht="12.75">
      <c r="A15" s="39" t="s">
        <v>102</v>
      </c>
      <c r="B15" s="36">
        <f>B10</f>
        <v>0</v>
      </c>
      <c r="C15" s="36">
        <f>IF(C10="",B15-C25,C10)</f>
        <v>2</v>
      </c>
      <c r="D15" s="36">
        <f t="shared" si="4"/>
        <v>2</v>
      </c>
      <c r="E15" s="36">
        <f t="shared" si="4"/>
        <v>1</v>
      </c>
      <c r="F15" s="36">
        <f t="shared" si="4"/>
        <v>1</v>
      </c>
      <c r="G15" s="36">
        <f t="shared" si="4"/>
        <v>0</v>
      </c>
      <c r="H15" s="36">
        <f t="shared" si="4"/>
        <v>0</v>
      </c>
      <c r="I15" s="36">
        <f t="shared" si="4"/>
        <v>0</v>
      </c>
      <c r="J15" s="36">
        <f t="shared" si="4"/>
        <v>0</v>
      </c>
      <c r="K15" s="36">
        <f t="shared" si="4"/>
        <v>0</v>
      </c>
      <c r="L15" s="36">
        <f t="shared" si="4"/>
        <v>0</v>
      </c>
      <c r="M15" s="36">
        <f t="shared" si="4"/>
        <v>0</v>
      </c>
      <c r="N15" s="36">
        <f t="shared" si="4"/>
        <v>0</v>
      </c>
      <c r="O15" s="36">
        <f t="shared" si="4"/>
        <v>0</v>
      </c>
      <c r="P15" s="36">
        <f t="shared" si="4"/>
        <v>0</v>
      </c>
      <c r="Q15" s="36">
        <f t="shared" si="4"/>
        <v>0</v>
      </c>
      <c r="R15" s="36">
        <f t="shared" si="4"/>
        <v>0</v>
      </c>
      <c r="S15" s="36">
        <f aca="true" t="shared" si="6" ref="S15:BA15">IF(S10="",R15-S25,S10)</f>
        <v>0</v>
      </c>
      <c r="T15" s="36">
        <f t="shared" si="6"/>
        <v>0</v>
      </c>
      <c r="U15" s="36">
        <f t="shared" si="6"/>
        <v>0</v>
      </c>
      <c r="V15" s="36">
        <f t="shared" si="6"/>
        <v>0</v>
      </c>
      <c r="W15" s="36">
        <f t="shared" si="6"/>
        <v>0</v>
      </c>
      <c r="X15" s="36">
        <f t="shared" si="6"/>
        <v>0</v>
      </c>
      <c r="Y15" s="36">
        <f t="shared" si="6"/>
        <v>0</v>
      </c>
      <c r="Z15" s="36">
        <f t="shared" si="6"/>
        <v>0</v>
      </c>
      <c r="AA15" s="36">
        <f t="shared" si="6"/>
        <v>0</v>
      </c>
      <c r="AB15" s="36">
        <f t="shared" si="6"/>
        <v>0</v>
      </c>
      <c r="AC15" s="36">
        <f t="shared" si="6"/>
        <v>0</v>
      </c>
      <c r="AD15" s="36">
        <f t="shared" si="6"/>
        <v>0</v>
      </c>
      <c r="AE15" s="36">
        <f t="shared" si="6"/>
        <v>0</v>
      </c>
      <c r="AF15" s="36">
        <f t="shared" si="6"/>
        <v>0</v>
      </c>
      <c r="AG15" s="36">
        <f t="shared" si="6"/>
        <v>0</v>
      </c>
      <c r="AH15" s="36">
        <f t="shared" si="6"/>
        <v>0</v>
      </c>
      <c r="AI15" s="36">
        <f t="shared" si="6"/>
        <v>0</v>
      </c>
      <c r="AJ15" s="36">
        <f t="shared" si="6"/>
        <v>0</v>
      </c>
      <c r="AK15" s="36">
        <f t="shared" si="6"/>
        <v>0</v>
      </c>
      <c r="AL15" s="36">
        <f t="shared" si="6"/>
        <v>0</v>
      </c>
      <c r="AM15" s="36">
        <f t="shared" si="6"/>
        <v>0</v>
      </c>
      <c r="AN15" s="36">
        <f t="shared" si="6"/>
        <v>0</v>
      </c>
      <c r="AO15" s="36">
        <f t="shared" si="6"/>
        <v>0</v>
      </c>
      <c r="AP15" s="36">
        <f t="shared" si="6"/>
        <v>0</v>
      </c>
      <c r="AQ15" s="36">
        <f t="shared" si="6"/>
        <v>0</v>
      </c>
      <c r="AR15" s="36">
        <f t="shared" si="6"/>
        <v>0</v>
      </c>
      <c r="AS15" s="36">
        <f t="shared" si="6"/>
        <v>0</v>
      </c>
      <c r="AT15" s="36">
        <f t="shared" si="6"/>
        <v>0</v>
      </c>
      <c r="AU15" s="36">
        <f t="shared" si="6"/>
        <v>0</v>
      </c>
      <c r="AV15" s="36">
        <f t="shared" si="6"/>
        <v>0</v>
      </c>
      <c r="AW15" s="36">
        <f t="shared" si="6"/>
        <v>0</v>
      </c>
      <c r="AX15" s="36">
        <f t="shared" si="6"/>
        <v>0</v>
      </c>
      <c r="AY15" s="36">
        <f t="shared" si="6"/>
        <v>0</v>
      </c>
      <c r="AZ15" s="36">
        <f t="shared" si="6"/>
        <v>0</v>
      </c>
      <c r="BA15" s="36">
        <f t="shared" si="6"/>
        <v>0</v>
      </c>
    </row>
    <row r="16" spans="1:53" ht="12.75">
      <c r="A16" s="51" t="s">
        <v>28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</row>
    <row r="17" spans="1:53" ht="12.75">
      <c r="A17" s="20" t="s">
        <v>1</v>
      </c>
      <c r="B17" s="21">
        <f aca="true" t="shared" si="7" ref="B17:R17">B7</f>
        <v>14</v>
      </c>
      <c r="C17" s="21">
        <f t="shared" si="7"/>
        <v>14</v>
      </c>
      <c r="D17" s="21">
        <f t="shared" si="7"/>
        <v>14</v>
      </c>
      <c r="E17" s="21">
        <f t="shared" si="7"/>
        <v>14</v>
      </c>
      <c r="F17" s="21">
        <f t="shared" si="7"/>
        <v>14</v>
      </c>
      <c r="G17" s="21">
        <f t="shared" si="7"/>
        <v>11</v>
      </c>
      <c r="H17" s="21">
        <f t="shared" si="7"/>
        <v>11</v>
      </c>
      <c r="I17" s="21">
        <f t="shared" si="7"/>
        <v>8</v>
      </c>
      <c r="J17" s="21">
        <f t="shared" si="7"/>
        <v>8</v>
      </c>
      <c r="K17" s="21">
        <f t="shared" si="7"/>
        <v>8</v>
      </c>
      <c r="L17" s="21">
        <f t="shared" si="7"/>
        <v>2</v>
      </c>
      <c r="M17" s="21">
        <f t="shared" si="7"/>
        <v>2</v>
      </c>
      <c r="N17" s="21">
        <f t="shared" si="7"/>
        <v>2</v>
      </c>
      <c r="O17" s="21">
        <f t="shared" si="7"/>
        <v>2</v>
      </c>
      <c r="P17" s="21">
        <f t="shared" si="7"/>
        <v>2</v>
      </c>
      <c r="Q17" s="21">
        <f t="shared" si="7"/>
        <v>2</v>
      </c>
      <c r="R17" s="21">
        <f t="shared" si="7"/>
        <v>2</v>
      </c>
      <c r="S17" s="21">
        <f aca="true" t="shared" si="8" ref="S17:BA17">S7</f>
        <v>2</v>
      </c>
      <c r="T17" s="21">
        <f t="shared" si="8"/>
        <v>2</v>
      </c>
      <c r="U17" s="21">
        <f t="shared" si="8"/>
        <v>0</v>
      </c>
      <c r="V17" s="21">
        <f t="shared" si="8"/>
        <v>0</v>
      </c>
      <c r="W17" s="21">
        <f t="shared" si="8"/>
        <v>0</v>
      </c>
      <c r="X17" s="21">
        <f t="shared" si="8"/>
        <v>0</v>
      </c>
      <c r="Y17" s="21">
        <f t="shared" si="8"/>
        <v>0</v>
      </c>
      <c r="Z17" s="21">
        <f t="shared" si="8"/>
        <v>0</v>
      </c>
      <c r="AA17" s="21">
        <f t="shared" si="8"/>
        <v>0</v>
      </c>
      <c r="AB17" s="21">
        <f t="shared" si="8"/>
        <v>0</v>
      </c>
      <c r="AC17" s="21">
        <f t="shared" si="8"/>
        <v>0</v>
      </c>
      <c r="AD17" s="21">
        <f t="shared" si="8"/>
        <v>0</v>
      </c>
      <c r="AE17" s="21">
        <f t="shared" si="8"/>
        <v>0</v>
      </c>
      <c r="AF17" s="21">
        <f t="shared" si="8"/>
        <v>0</v>
      </c>
      <c r="AG17" s="21">
        <f t="shared" si="8"/>
        <v>0</v>
      </c>
      <c r="AH17" s="21">
        <f t="shared" si="8"/>
        <v>0</v>
      </c>
      <c r="AI17" s="21">
        <f t="shared" si="8"/>
        <v>0</v>
      </c>
      <c r="AJ17" s="21">
        <f t="shared" si="8"/>
        <v>0</v>
      </c>
      <c r="AK17" s="21">
        <f t="shared" si="8"/>
        <v>0</v>
      </c>
      <c r="AL17" s="21">
        <f t="shared" si="8"/>
        <v>0</v>
      </c>
      <c r="AM17" s="21">
        <f t="shared" si="8"/>
        <v>0</v>
      </c>
      <c r="AN17" s="21">
        <f t="shared" si="8"/>
        <v>0</v>
      </c>
      <c r="AO17" s="21">
        <f t="shared" si="8"/>
        <v>0</v>
      </c>
      <c r="AP17" s="21">
        <f t="shared" si="8"/>
        <v>0</v>
      </c>
      <c r="AQ17" s="21">
        <f t="shared" si="8"/>
        <v>0</v>
      </c>
      <c r="AR17" s="21">
        <f t="shared" si="8"/>
        <v>0</v>
      </c>
      <c r="AS17" s="21">
        <f t="shared" si="8"/>
        <v>0</v>
      </c>
      <c r="AT17" s="21">
        <f t="shared" si="8"/>
        <v>0</v>
      </c>
      <c r="AU17" s="21">
        <f t="shared" si="8"/>
        <v>0</v>
      </c>
      <c r="AV17" s="21">
        <f t="shared" si="8"/>
        <v>0</v>
      </c>
      <c r="AW17" s="21">
        <f t="shared" si="8"/>
        <v>0</v>
      </c>
      <c r="AX17" s="21">
        <f t="shared" si="8"/>
        <v>0</v>
      </c>
      <c r="AY17" s="21">
        <f t="shared" si="8"/>
        <v>0</v>
      </c>
      <c r="AZ17" s="21">
        <f t="shared" si="8"/>
        <v>0</v>
      </c>
      <c r="BA17" s="21">
        <f t="shared" si="8"/>
        <v>0</v>
      </c>
    </row>
    <row r="18" spans="1:53" ht="12.75">
      <c r="A18" s="20" t="s">
        <v>90</v>
      </c>
      <c r="B18" s="21">
        <f aca="true" t="shared" si="9" ref="B18:R18">B8</f>
        <v>0</v>
      </c>
      <c r="C18" s="21">
        <f t="shared" si="9"/>
        <v>3</v>
      </c>
      <c r="D18" s="21">
        <f t="shared" si="9"/>
        <v>3</v>
      </c>
      <c r="E18" s="21">
        <f t="shared" si="9"/>
        <v>2</v>
      </c>
      <c r="F18" s="21">
        <f t="shared" si="9"/>
        <v>2</v>
      </c>
      <c r="G18" s="21">
        <f t="shared" si="9"/>
        <v>3</v>
      </c>
      <c r="H18" s="21">
        <f t="shared" si="9"/>
        <v>3</v>
      </c>
      <c r="I18" s="21">
        <f t="shared" si="9"/>
        <v>1</v>
      </c>
      <c r="J18" s="21">
        <f t="shared" si="9"/>
        <v>1</v>
      </c>
      <c r="K18" s="21">
        <f t="shared" si="9"/>
        <v>1</v>
      </c>
      <c r="L18" s="21">
        <f t="shared" si="9"/>
        <v>1</v>
      </c>
      <c r="M18" s="21">
        <f t="shared" si="9"/>
        <v>1</v>
      </c>
      <c r="N18" s="21">
        <f t="shared" si="9"/>
        <v>1</v>
      </c>
      <c r="O18" s="21">
        <f t="shared" si="9"/>
        <v>1</v>
      </c>
      <c r="P18" s="21">
        <f t="shared" si="9"/>
        <v>1</v>
      </c>
      <c r="Q18" s="21">
        <f t="shared" si="9"/>
        <v>1</v>
      </c>
      <c r="R18" s="21">
        <f t="shared" si="9"/>
        <v>0</v>
      </c>
      <c r="S18" s="21">
        <f aca="true" t="shared" si="10" ref="S18:BA18">S8</f>
        <v>0</v>
      </c>
      <c r="T18" s="21">
        <f t="shared" si="10"/>
        <v>0</v>
      </c>
      <c r="U18" s="21">
        <f t="shared" si="10"/>
        <v>0</v>
      </c>
      <c r="V18" s="21">
        <f t="shared" si="10"/>
        <v>0</v>
      </c>
      <c r="W18" s="21">
        <f t="shared" si="10"/>
        <v>0</v>
      </c>
      <c r="X18" s="21">
        <f t="shared" si="10"/>
        <v>0</v>
      </c>
      <c r="Y18" s="21">
        <f t="shared" si="10"/>
        <v>0</v>
      </c>
      <c r="Z18" s="21">
        <f t="shared" si="10"/>
        <v>0</v>
      </c>
      <c r="AA18" s="21">
        <f t="shared" si="10"/>
        <v>0</v>
      </c>
      <c r="AB18" s="21">
        <f t="shared" si="10"/>
        <v>0</v>
      </c>
      <c r="AC18" s="21">
        <f t="shared" si="10"/>
        <v>0</v>
      </c>
      <c r="AD18" s="21">
        <f t="shared" si="10"/>
        <v>0</v>
      </c>
      <c r="AE18" s="21">
        <f t="shared" si="10"/>
        <v>0</v>
      </c>
      <c r="AF18" s="21">
        <f t="shared" si="10"/>
        <v>0</v>
      </c>
      <c r="AG18" s="21">
        <f t="shared" si="10"/>
        <v>0</v>
      </c>
      <c r="AH18" s="21">
        <f t="shared" si="10"/>
        <v>0</v>
      </c>
      <c r="AI18" s="21">
        <f t="shared" si="10"/>
        <v>0</v>
      </c>
      <c r="AJ18" s="21">
        <f t="shared" si="10"/>
        <v>0</v>
      </c>
      <c r="AK18" s="21">
        <f t="shared" si="10"/>
        <v>0</v>
      </c>
      <c r="AL18" s="21">
        <f t="shared" si="10"/>
        <v>0</v>
      </c>
      <c r="AM18" s="21">
        <f t="shared" si="10"/>
        <v>0</v>
      </c>
      <c r="AN18" s="21">
        <f t="shared" si="10"/>
        <v>0</v>
      </c>
      <c r="AO18" s="21">
        <f t="shared" si="10"/>
        <v>0</v>
      </c>
      <c r="AP18" s="21">
        <f t="shared" si="10"/>
        <v>0</v>
      </c>
      <c r="AQ18" s="21">
        <f t="shared" si="10"/>
        <v>0</v>
      </c>
      <c r="AR18" s="21">
        <f t="shared" si="10"/>
        <v>0</v>
      </c>
      <c r="AS18" s="21">
        <f t="shared" si="10"/>
        <v>0</v>
      </c>
      <c r="AT18" s="21">
        <f t="shared" si="10"/>
        <v>0</v>
      </c>
      <c r="AU18" s="21">
        <f t="shared" si="10"/>
        <v>0</v>
      </c>
      <c r="AV18" s="21">
        <f t="shared" si="10"/>
        <v>0</v>
      </c>
      <c r="AW18" s="21">
        <f t="shared" si="10"/>
        <v>0</v>
      </c>
      <c r="AX18" s="21">
        <f t="shared" si="10"/>
        <v>0</v>
      </c>
      <c r="AY18" s="21">
        <f t="shared" si="10"/>
        <v>0</v>
      </c>
      <c r="AZ18" s="21">
        <f t="shared" si="10"/>
        <v>0</v>
      </c>
      <c r="BA18" s="21">
        <f t="shared" si="10"/>
        <v>0</v>
      </c>
    </row>
    <row r="19" spans="1:53" ht="12.75">
      <c r="A19" s="20" t="s">
        <v>91</v>
      </c>
      <c r="B19" s="21">
        <f aca="true" t="shared" si="11" ref="B19:R19">B9</f>
        <v>0</v>
      </c>
      <c r="C19" s="21">
        <f t="shared" si="11"/>
        <v>3</v>
      </c>
      <c r="D19" s="21">
        <f t="shared" si="11"/>
        <v>3</v>
      </c>
      <c r="E19" s="21">
        <f t="shared" si="11"/>
        <v>2</v>
      </c>
      <c r="F19" s="21">
        <f t="shared" si="11"/>
        <v>2</v>
      </c>
      <c r="G19" s="21">
        <f t="shared" si="11"/>
        <v>6</v>
      </c>
      <c r="H19" s="21">
        <f t="shared" si="11"/>
        <v>6</v>
      </c>
      <c r="I19" s="21">
        <f t="shared" si="11"/>
        <v>4</v>
      </c>
      <c r="J19" s="21">
        <f t="shared" si="11"/>
        <v>4</v>
      </c>
      <c r="K19" s="21">
        <f t="shared" si="11"/>
        <v>4</v>
      </c>
      <c r="L19" s="21">
        <f t="shared" si="11"/>
        <v>4</v>
      </c>
      <c r="M19" s="21">
        <f t="shared" si="11"/>
        <v>4</v>
      </c>
      <c r="N19" s="21">
        <f t="shared" si="11"/>
        <v>4</v>
      </c>
      <c r="O19" s="21">
        <f t="shared" si="11"/>
        <v>4</v>
      </c>
      <c r="P19" s="21">
        <f t="shared" si="11"/>
        <v>4</v>
      </c>
      <c r="Q19" s="21">
        <f t="shared" si="11"/>
        <v>4</v>
      </c>
      <c r="R19" s="21">
        <f t="shared" si="11"/>
        <v>1</v>
      </c>
      <c r="S19" s="21">
        <f aca="true" t="shared" si="12" ref="S19:BA19">S9</f>
        <v>1</v>
      </c>
      <c r="T19" s="21">
        <f t="shared" si="12"/>
        <v>0</v>
      </c>
      <c r="U19" s="21">
        <f t="shared" si="12"/>
        <v>0</v>
      </c>
      <c r="V19" s="21">
        <f t="shared" si="12"/>
        <v>0</v>
      </c>
      <c r="W19" s="21">
        <f t="shared" si="12"/>
        <v>0</v>
      </c>
      <c r="X19" s="21">
        <f t="shared" si="12"/>
        <v>0</v>
      </c>
      <c r="Y19" s="21">
        <f t="shared" si="12"/>
        <v>0</v>
      </c>
      <c r="Z19" s="21">
        <f t="shared" si="12"/>
        <v>0</v>
      </c>
      <c r="AA19" s="21">
        <f t="shared" si="12"/>
        <v>0</v>
      </c>
      <c r="AB19" s="21">
        <f t="shared" si="12"/>
        <v>0</v>
      </c>
      <c r="AC19" s="21">
        <f t="shared" si="12"/>
        <v>0</v>
      </c>
      <c r="AD19" s="21">
        <f t="shared" si="12"/>
        <v>0</v>
      </c>
      <c r="AE19" s="21">
        <f t="shared" si="12"/>
        <v>0</v>
      </c>
      <c r="AF19" s="21">
        <f t="shared" si="12"/>
        <v>0</v>
      </c>
      <c r="AG19" s="21">
        <f t="shared" si="12"/>
        <v>0</v>
      </c>
      <c r="AH19" s="21">
        <f t="shared" si="12"/>
        <v>0</v>
      </c>
      <c r="AI19" s="21">
        <f t="shared" si="12"/>
        <v>0</v>
      </c>
      <c r="AJ19" s="21">
        <f t="shared" si="12"/>
        <v>0</v>
      </c>
      <c r="AK19" s="21">
        <f t="shared" si="12"/>
        <v>0</v>
      </c>
      <c r="AL19" s="21">
        <f t="shared" si="12"/>
        <v>0</v>
      </c>
      <c r="AM19" s="21">
        <f t="shared" si="12"/>
        <v>0</v>
      </c>
      <c r="AN19" s="21">
        <f t="shared" si="12"/>
        <v>0</v>
      </c>
      <c r="AO19" s="21">
        <f t="shared" si="12"/>
        <v>0</v>
      </c>
      <c r="AP19" s="21">
        <f t="shared" si="12"/>
        <v>0</v>
      </c>
      <c r="AQ19" s="21">
        <f t="shared" si="12"/>
        <v>0</v>
      </c>
      <c r="AR19" s="21">
        <f t="shared" si="12"/>
        <v>0</v>
      </c>
      <c r="AS19" s="21">
        <f t="shared" si="12"/>
        <v>0</v>
      </c>
      <c r="AT19" s="21">
        <f t="shared" si="12"/>
        <v>0</v>
      </c>
      <c r="AU19" s="21">
        <f t="shared" si="12"/>
        <v>0</v>
      </c>
      <c r="AV19" s="21">
        <f t="shared" si="12"/>
        <v>0</v>
      </c>
      <c r="AW19" s="21">
        <f t="shared" si="12"/>
        <v>0</v>
      </c>
      <c r="AX19" s="21">
        <f t="shared" si="12"/>
        <v>0</v>
      </c>
      <c r="AY19" s="21">
        <f t="shared" si="12"/>
        <v>0</v>
      </c>
      <c r="AZ19" s="21">
        <f t="shared" si="12"/>
        <v>0</v>
      </c>
      <c r="BA19" s="21">
        <f t="shared" si="12"/>
        <v>0</v>
      </c>
    </row>
    <row r="20" spans="1:53" ht="12.75">
      <c r="A20" s="40" t="s">
        <v>92</v>
      </c>
      <c r="B20" s="21">
        <f aca="true" t="shared" si="13" ref="B20:R20">B10</f>
        <v>0</v>
      </c>
      <c r="C20" s="21">
        <f t="shared" si="13"/>
        <v>2</v>
      </c>
      <c r="D20" s="21">
        <f t="shared" si="13"/>
        <v>2</v>
      </c>
      <c r="E20" s="21">
        <f t="shared" si="13"/>
        <v>1</v>
      </c>
      <c r="F20" s="21">
        <f t="shared" si="13"/>
        <v>1</v>
      </c>
      <c r="G20" s="21">
        <f t="shared" si="13"/>
        <v>0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0</v>
      </c>
      <c r="S20" s="21">
        <f aca="true" t="shared" si="14" ref="S20:BA20">S10</f>
        <v>0</v>
      </c>
      <c r="T20" s="21">
        <f t="shared" si="14"/>
        <v>0</v>
      </c>
      <c r="U20" s="21">
        <f t="shared" si="14"/>
        <v>0</v>
      </c>
      <c r="V20" s="21">
        <f t="shared" si="14"/>
        <v>0</v>
      </c>
      <c r="W20" s="21">
        <f t="shared" si="14"/>
        <v>0</v>
      </c>
      <c r="X20" s="21">
        <f t="shared" si="14"/>
        <v>0</v>
      </c>
      <c r="Y20" s="21">
        <f t="shared" si="14"/>
        <v>0</v>
      </c>
      <c r="Z20" s="21">
        <f t="shared" si="14"/>
        <v>0</v>
      </c>
      <c r="AA20" s="21">
        <f t="shared" si="14"/>
        <v>0</v>
      </c>
      <c r="AB20" s="21">
        <f t="shared" si="14"/>
        <v>0</v>
      </c>
      <c r="AC20" s="21">
        <f t="shared" si="14"/>
        <v>0</v>
      </c>
      <c r="AD20" s="21">
        <f t="shared" si="14"/>
        <v>0</v>
      </c>
      <c r="AE20" s="21">
        <f t="shared" si="14"/>
        <v>0</v>
      </c>
      <c r="AF20" s="21">
        <f t="shared" si="14"/>
        <v>0</v>
      </c>
      <c r="AG20" s="21">
        <f t="shared" si="14"/>
        <v>0</v>
      </c>
      <c r="AH20" s="21">
        <f t="shared" si="14"/>
        <v>0</v>
      </c>
      <c r="AI20" s="21">
        <f t="shared" si="14"/>
        <v>0</v>
      </c>
      <c r="AJ20" s="21">
        <f t="shared" si="14"/>
        <v>0</v>
      </c>
      <c r="AK20" s="21">
        <f t="shared" si="14"/>
        <v>0</v>
      </c>
      <c r="AL20" s="21">
        <f t="shared" si="14"/>
        <v>0</v>
      </c>
      <c r="AM20" s="21">
        <f t="shared" si="14"/>
        <v>0</v>
      </c>
      <c r="AN20" s="21">
        <f t="shared" si="14"/>
        <v>0</v>
      </c>
      <c r="AO20" s="21">
        <f t="shared" si="14"/>
        <v>0</v>
      </c>
      <c r="AP20" s="21">
        <f t="shared" si="14"/>
        <v>0</v>
      </c>
      <c r="AQ20" s="21">
        <f t="shared" si="14"/>
        <v>0</v>
      </c>
      <c r="AR20" s="21">
        <f t="shared" si="14"/>
        <v>0</v>
      </c>
      <c r="AS20" s="21">
        <f t="shared" si="14"/>
        <v>0</v>
      </c>
      <c r="AT20" s="21">
        <f t="shared" si="14"/>
        <v>0</v>
      </c>
      <c r="AU20" s="21">
        <f t="shared" si="14"/>
        <v>0</v>
      </c>
      <c r="AV20" s="21">
        <f t="shared" si="14"/>
        <v>0</v>
      </c>
      <c r="AW20" s="21">
        <f t="shared" si="14"/>
        <v>0</v>
      </c>
      <c r="AX20" s="21">
        <f t="shared" si="14"/>
        <v>0</v>
      </c>
      <c r="AY20" s="21">
        <f t="shared" si="14"/>
        <v>0</v>
      </c>
      <c r="AZ20" s="21">
        <f t="shared" si="14"/>
        <v>0</v>
      </c>
      <c r="BA20" s="21">
        <f t="shared" si="14"/>
        <v>0</v>
      </c>
    </row>
    <row r="21" spans="1:53" ht="12.75">
      <c r="A21" s="51" t="s">
        <v>29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</row>
    <row r="22" spans="1:53" ht="12.75">
      <c r="A22" s="20" t="s">
        <v>1</v>
      </c>
      <c r="B22" s="21">
        <f>COUNTIF('LU ISO'!$P$5:$P$44,DONNEES!$A$22&amp;DONNEES!B1)</f>
        <v>0</v>
      </c>
      <c r="C22" s="21">
        <f>COUNTIF('LU ISO'!$P$5:$P$44,DONNEES!$A$22&amp;DONNEES!C1)</f>
        <v>0</v>
      </c>
      <c r="D22" s="21">
        <f>COUNTIF('LU ISO'!$P$5:$P$44,DONNEES!$A$22&amp;DONNEES!D1)</f>
        <v>0</v>
      </c>
      <c r="E22" s="21">
        <f>COUNTIF('LU ISO'!$P$5:$P$44,DONNEES!$A$22&amp;DONNEES!E1)</f>
        <v>0</v>
      </c>
      <c r="F22" s="21">
        <f>COUNTIF('LU ISO'!$P$5:$P$44,DONNEES!$A$22&amp;DONNEES!F1)</f>
        <v>0</v>
      </c>
      <c r="G22" s="21">
        <f>COUNTIF('LU ISO'!$P$5:$P$44,DONNEES!$A$22&amp;DONNEES!G1)</f>
        <v>0</v>
      </c>
      <c r="H22" s="21">
        <f>COUNTIF('LU ISO'!$P$5:$P$44,DONNEES!$A$22&amp;DONNEES!H1)</f>
        <v>0</v>
      </c>
      <c r="I22" s="21">
        <f>COUNTIF('LU ISO'!$P$5:$P$44,DONNEES!$A$22&amp;DONNEES!I1)</f>
        <v>0</v>
      </c>
      <c r="J22" s="21">
        <f>COUNTIF('LU ISO'!$P$5:$P$44,DONNEES!$A$22&amp;DONNEES!J1)</f>
        <v>0</v>
      </c>
      <c r="K22" s="21">
        <f>COUNTIF('LU ISO'!$P$5:$P$44,DONNEES!$A$22&amp;DONNEES!K1)</f>
        <v>0</v>
      </c>
      <c r="L22" s="21">
        <f>COUNTIF('LU ISO'!$P$5:$P$44,DONNEES!$A$22&amp;DONNEES!L1)</f>
        <v>0</v>
      </c>
      <c r="M22" s="21">
        <f>COUNTIF('LU ISO'!$P$5:$P$44,DONNEES!$A$22&amp;DONNEES!M1)</f>
        <v>0</v>
      </c>
      <c r="N22" s="21">
        <f>COUNTIF('LU ISO'!$P$5:$P$44,DONNEES!$A$22&amp;DONNEES!N1)</f>
        <v>0</v>
      </c>
      <c r="O22" s="21">
        <f>COUNTIF('LU ISO'!$P$5:$P$44,DONNEES!$A$22&amp;DONNEES!O1)</f>
        <v>0</v>
      </c>
      <c r="P22" s="21">
        <f>COUNTIF('LU ISO'!$P$5:$P$44,DONNEES!$A$22&amp;DONNEES!P1)</f>
        <v>0</v>
      </c>
      <c r="Q22" s="21">
        <f>COUNTIF('LU ISO'!$P$5:$P$44,DONNEES!$A$22&amp;DONNEES!Q1)</f>
        <v>0</v>
      </c>
      <c r="R22" s="21">
        <f>COUNTIF('LU ISO'!$P$5:$P$44,DONNEES!$A$22&amp;DONNEES!R1)</f>
        <v>0</v>
      </c>
      <c r="S22" s="21">
        <f>COUNTIF('LU ISO'!$P$5:$P$44,DONNEES!$A$22&amp;DONNEES!S1)</f>
        <v>0</v>
      </c>
      <c r="T22" s="21">
        <f>COUNTIF('LU ISO'!$P$5:$P$44,DONNEES!$A$22&amp;DONNEES!T1)</f>
        <v>0</v>
      </c>
      <c r="U22" s="21">
        <f>COUNTIF('LU ISO'!$P$5:$P$44,DONNEES!$A$22&amp;DONNEES!U1)</f>
        <v>0</v>
      </c>
      <c r="V22" s="21">
        <f>COUNTIF('LU ISO'!$P$5:$P$44,DONNEES!$A$22&amp;DONNEES!V1)</f>
        <v>0</v>
      </c>
      <c r="W22" s="21">
        <f>COUNTIF('LU ISO'!$P$5:$P$44,DONNEES!$A$22&amp;DONNEES!W1)</f>
        <v>0</v>
      </c>
      <c r="X22" s="21">
        <f>COUNTIF('LU ISO'!$P$5:$P$44,DONNEES!$A$22&amp;DONNEES!X1)</f>
        <v>0</v>
      </c>
      <c r="Y22" s="21">
        <f>COUNTIF('LU ISO'!$P$5:$P$44,DONNEES!$A$22&amp;DONNEES!Y1)</f>
        <v>0</v>
      </c>
      <c r="Z22" s="21">
        <f>COUNTIF('LU ISO'!$P$5:$P$44,DONNEES!$A$22&amp;DONNEES!Z1)</f>
        <v>0</v>
      </c>
      <c r="AA22" s="21">
        <f>COUNTIF('LU ISO'!$P$5:$P$44,DONNEES!$A$22&amp;DONNEES!AA1)</f>
        <v>0</v>
      </c>
      <c r="AB22" s="21">
        <f>COUNTIF('LU ISO'!$P$5:$P$44,DONNEES!$A$22&amp;DONNEES!AB1)</f>
        <v>0</v>
      </c>
      <c r="AC22" s="21">
        <f>COUNTIF('LU ISO'!$P$5:$P$44,DONNEES!$A$22&amp;DONNEES!AC1)</f>
        <v>0</v>
      </c>
      <c r="AD22" s="21">
        <f>COUNTIF('LU ISO'!$P$5:$P$44,DONNEES!$A$22&amp;DONNEES!AD1)</f>
        <v>0</v>
      </c>
      <c r="AE22" s="21">
        <f>COUNTIF('LU ISO'!$P$5:$P$44,DONNEES!$A$22&amp;DONNEES!AE1)</f>
        <v>0</v>
      </c>
      <c r="AF22" s="21">
        <f>COUNTIF('LU ISO'!$P$5:$P$44,DONNEES!$A$22&amp;DONNEES!AF1)</f>
        <v>0</v>
      </c>
      <c r="AG22" s="21">
        <f>COUNTIF('LU ISO'!$P$5:$P$44,DONNEES!$A$22&amp;DONNEES!AG1)</f>
        <v>0</v>
      </c>
      <c r="AH22" s="21">
        <f>COUNTIF('LU ISO'!$P$5:$P$44,DONNEES!$A$22&amp;DONNEES!AH1)</f>
        <v>0</v>
      </c>
      <c r="AI22" s="21">
        <f>COUNTIF('LU ISO'!$P$5:$P$44,DONNEES!$A$22&amp;DONNEES!AI1)</f>
        <v>0</v>
      </c>
      <c r="AJ22" s="21">
        <f>COUNTIF('LU ISO'!$P$5:$P$44,DONNEES!$A$22&amp;DONNEES!AJ1)</f>
        <v>0</v>
      </c>
      <c r="AK22" s="21">
        <f>COUNTIF('LU ISO'!$P$5:$P$44,DONNEES!$A$22&amp;DONNEES!AK1)</f>
        <v>0</v>
      </c>
      <c r="AL22" s="21">
        <f>COUNTIF('LU ISO'!$P$5:$P$44,DONNEES!$A$22&amp;DONNEES!AL1)</f>
        <v>0</v>
      </c>
      <c r="AM22" s="21">
        <f>COUNTIF('LU ISO'!$P$5:$P$44,DONNEES!$A$22&amp;DONNEES!AM1)</f>
        <v>0</v>
      </c>
      <c r="AN22" s="21">
        <f>COUNTIF('LU ISO'!$P$5:$P$44,DONNEES!$A$22&amp;DONNEES!AN1)</f>
        <v>0</v>
      </c>
      <c r="AO22" s="21">
        <f>COUNTIF('LU ISO'!$P$5:$P$44,DONNEES!$A$22&amp;DONNEES!AO1)</f>
        <v>0</v>
      </c>
      <c r="AP22" s="21">
        <f>COUNTIF('LU ISO'!$P$5:$P$44,DONNEES!$A$22&amp;DONNEES!AP1)</f>
        <v>0</v>
      </c>
      <c r="AQ22" s="21">
        <f>COUNTIF('LU ISO'!$P$5:$P$44,DONNEES!$A$22&amp;DONNEES!AQ1)</f>
        <v>0</v>
      </c>
      <c r="AR22" s="21">
        <f>COUNTIF('LU ISO'!$P$5:$P$44,DONNEES!$A$22&amp;DONNEES!AR1)</f>
        <v>0</v>
      </c>
      <c r="AS22" s="21">
        <f>COUNTIF('LU ISO'!$P$5:$P$44,DONNEES!$A$22&amp;DONNEES!AS1)</f>
        <v>0</v>
      </c>
      <c r="AT22" s="21">
        <f>COUNTIF('LU ISO'!$P$5:$P$44,DONNEES!$A$22&amp;DONNEES!AT1)</f>
        <v>0</v>
      </c>
      <c r="AU22" s="21">
        <f>COUNTIF('LU ISO'!$P$5:$P$44,DONNEES!$A$22&amp;DONNEES!AU1)</f>
        <v>0</v>
      </c>
      <c r="AV22" s="21">
        <f>COUNTIF('LU ISO'!$P$5:$P$44,DONNEES!$A$22&amp;DONNEES!AV1)</f>
        <v>0</v>
      </c>
      <c r="AW22" s="21">
        <f>COUNTIF('LU ISO'!$P$5:$P$44,DONNEES!$A$22&amp;DONNEES!AW1)</f>
        <v>0</v>
      </c>
      <c r="AX22" s="21">
        <f>COUNTIF('LU ISO'!$P$5:$P$44,DONNEES!$A$22&amp;DONNEES!AX1)</f>
        <v>0</v>
      </c>
      <c r="AY22" s="21">
        <f>COUNTIF('LU ISO'!$P$5:$P$44,DONNEES!$A$22&amp;DONNEES!AY1)</f>
        <v>0</v>
      </c>
      <c r="AZ22" s="21">
        <f>COUNTIF('LU ISO'!$P$5:$P$44,DONNEES!$A$22&amp;DONNEES!AZ1)</f>
        <v>0</v>
      </c>
      <c r="BA22" s="21">
        <f>COUNTIF('LU ISO'!$P$5:$P$44,DONNEES!$A$22&amp;DONNEES!BA1)</f>
        <v>0</v>
      </c>
    </row>
    <row r="23" spans="1:53" ht="12.75">
      <c r="A23" s="20" t="s">
        <v>90</v>
      </c>
      <c r="B23" s="21">
        <f>COUNTIF('LU ISO'!$P$5:$P$44,DONNEES!$A$23&amp;DONNEES!B1)</f>
        <v>0</v>
      </c>
      <c r="C23" s="21">
        <f>COUNTIF('LU ISO'!$P$5:$P$44,DONNEES!$A$23&amp;DONNEES!C1)</f>
        <v>0</v>
      </c>
      <c r="D23" s="21">
        <f>COUNTIF('LU ISO'!$P$5:$P$44,DONNEES!$A$23&amp;DONNEES!D1)</f>
        <v>0</v>
      </c>
      <c r="E23" s="21">
        <f>COUNTIF('LU ISO'!$P$5:$P$44,DONNEES!$A$23&amp;DONNEES!E1)</f>
        <v>0</v>
      </c>
      <c r="F23" s="21">
        <f>COUNTIF('LU ISO'!$P$5:$P$44,DONNEES!$A$23&amp;DONNEES!F1)</f>
        <v>0</v>
      </c>
      <c r="G23" s="21">
        <f>COUNTIF('LU ISO'!$P$5:$P$44,DONNEES!$A$23&amp;DONNEES!G1)</f>
        <v>0</v>
      </c>
      <c r="H23" s="21">
        <f>COUNTIF('LU ISO'!$P$5:$P$44,DONNEES!$A$23&amp;DONNEES!H1)</f>
        <v>0</v>
      </c>
      <c r="I23" s="21">
        <f>COUNTIF('LU ISO'!$P$5:$P$44,DONNEES!$A$23&amp;DONNEES!I1)</f>
        <v>0</v>
      </c>
      <c r="J23" s="21">
        <f>COUNTIF('LU ISO'!$P$5:$P$44,DONNEES!$A$23&amp;DONNEES!J1)</f>
        <v>0</v>
      </c>
      <c r="K23" s="21">
        <f>COUNTIF('LU ISO'!$P$5:$P$44,DONNEES!$A$23&amp;DONNEES!K1)</f>
        <v>0</v>
      </c>
      <c r="L23" s="21">
        <f>COUNTIF('LU ISO'!$P$5:$P$44,DONNEES!$A$23&amp;DONNEES!L1)</f>
        <v>0</v>
      </c>
      <c r="M23" s="21">
        <f>COUNTIF('LU ISO'!$P$5:$P$44,DONNEES!$A$23&amp;DONNEES!M1)</f>
        <v>0</v>
      </c>
      <c r="N23" s="21">
        <f>COUNTIF('LU ISO'!$P$5:$P$44,DONNEES!$A$23&amp;DONNEES!N1)</f>
        <v>0</v>
      </c>
      <c r="O23" s="21">
        <f>COUNTIF('LU ISO'!$P$5:$P$44,DONNEES!$A$23&amp;DONNEES!O1)</f>
        <v>0</v>
      </c>
      <c r="P23" s="21">
        <f>COUNTIF('LU ISO'!$P$5:$P$44,DONNEES!$A$23&amp;DONNEES!P1)</f>
        <v>0</v>
      </c>
      <c r="Q23" s="21">
        <f>COUNTIF('LU ISO'!$P$5:$P$44,DONNEES!$A$23&amp;DONNEES!Q1)</f>
        <v>0</v>
      </c>
      <c r="R23" s="21">
        <f>COUNTIF('LU ISO'!$P$5:$P$44,DONNEES!$A$23&amp;DONNEES!R1)</f>
        <v>0</v>
      </c>
      <c r="S23" s="21">
        <f>COUNTIF('LU ISO'!$P$5:$P$44,DONNEES!$A$23&amp;DONNEES!S1)</f>
        <v>0</v>
      </c>
      <c r="T23" s="21">
        <f>COUNTIF('LU ISO'!$P$5:$P$44,DONNEES!$A$23&amp;DONNEES!T1)</f>
        <v>0</v>
      </c>
      <c r="U23" s="21">
        <f>COUNTIF('LU ISO'!$P$5:$P$44,DONNEES!$A$23&amp;DONNEES!U1)</f>
        <v>0</v>
      </c>
      <c r="V23" s="21">
        <f>COUNTIF('LU ISO'!$P$5:$P$44,DONNEES!$A$23&amp;DONNEES!V1)</f>
        <v>0</v>
      </c>
      <c r="W23" s="21">
        <f>COUNTIF('LU ISO'!$P$5:$P$44,DONNEES!$A$23&amp;DONNEES!W1)</f>
        <v>0</v>
      </c>
      <c r="X23" s="21">
        <f>COUNTIF('LU ISO'!$P$5:$P$44,DONNEES!$A$23&amp;DONNEES!X1)</f>
        <v>0</v>
      </c>
      <c r="Y23" s="21">
        <f>COUNTIF('LU ISO'!$P$5:$P$44,DONNEES!$A$23&amp;DONNEES!Y1)</f>
        <v>0</v>
      </c>
      <c r="Z23" s="21">
        <f>COUNTIF('LU ISO'!$P$5:$P$44,DONNEES!$A$23&amp;DONNEES!Z1)</f>
        <v>0</v>
      </c>
      <c r="AA23" s="21">
        <f>COUNTIF('LU ISO'!$P$5:$P$44,DONNEES!$A$23&amp;DONNEES!AA1)</f>
        <v>0</v>
      </c>
      <c r="AB23" s="21">
        <f>COUNTIF('LU ISO'!$P$5:$P$44,DONNEES!$A$23&amp;DONNEES!AB1)</f>
        <v>0</v>
      </c>
      <c r="AC23" s="21">
        <f>COUNTIF('LU ISO'!$P$5:$P$44,DONNEES!$A$23&amp;DONNEES!AC1)</f>
        <v>0</v>
      </c>
      <c r="AD23" s="21">
        <f>COUNTIF('LU ISO'!$P$5:$P$44,DONNEES!$A$23&amp;DONNEES!AD1)</f>
        <v>0</v>
      </c>
      <c r="AE23" s="21">
        <f>COUNTIF('LU ISO'!$P$5:$P$44,DONNEES!$A$23&amp;DONNEES!AE1)</f>
        <v>0</v>
      </c>
      <c r="AF23" s="21">
        <f>COUNTIF('LU ISO'!$P$5:$P$44,DONNEES!$A$23&amp;DONNEES!AF1)</f>
        <v>0</v>
      </c>
      <c r="AG23" s="21">
        <f>COUNTIF('LU ISO'!$P$5:$P$44,DONNEES!$A$23&amp;DONNEES!AG1)</f>
        <v>0</v>
      </c>
      <c r="AH23" s="21">
        <f>COUNTIF('LU ISO'!$P$5:$P$44,DONNEES!$A$23&amp;DONNEES!AH1)</f>
        <v>0</v>
      </c>
      <c r="AI23" s="21">
        <f>COUNTIF('LU ISO'!$P$5:$P$44,DONNEES!$A$23&amp;DONNEES!AI1)</f>
        <v>0</v>
      </c>
      <c r="AJ23" s="21">
        <f>COUNTIF('LU ISO'!$P$5:$P$44,DONNEES!$A$23&amp;DONNEES!AJ1)</f>
        <v>0</v>
      </c>
      <c r="AK23" s="21">
        <f>COUNTIF('LU ISO'!$P$5:$P$44,DONNEES!$A$23&amp;DONNEES!AK1)</f>
        <v>0</v>
      </c>
      <c r="AL23" s="21">
        <f>COUNTIF('LU ISO'!$P$5:$P$44,DONNEES!$A$23&amp;DONNEES!AL1)</f>
        <v>0</v>
      </c>
      <c r="AM23" s="21">
        <f>COUNTIF('LU ISO'!$P$5:$P$44,DONNEES!$A$23&amp;DONNEES!AM1)</f>
        <v>0</v>
      </c>
      <c r="AN23" s="21">
        <f>COUNTIF('LU ISO'!$P$5:$P$44,DONNEES!$A$23&amp;DONNEES!AN1)</f>
        <v>0</v>
      </c>
      <c r="AO23" s="21">
        <f>COUNTIF('LU ISO'!$P$5:$P$44,DONNEES!$A$23&amp;DONNEES!AO1)</f>
        <v>0</v>
      </c>
      <c r="AP23" s="21">
        <f>COUNTIF('LU ISO'!$P$5:$P$44,DONNEES!$A$23&amp;DONNEES!AP1)</f>
        <v>0</v>
      </c>
      <c r="AQ23" s="21">
        <f>COUNTIF('LU ISO'!$P$5:$P$44,DONNEES!$A$23&amp;DONNEES!AQ1)</f>
        <v>0</v>
      </c>
      <c r="AR23" s="21">
        <f>COUNTIF('LU ISO'!$P$5:$P$44,DONNEES!$A$23&amp;DONNEES!AR1)</f>
        <v>0</v>
      </c>
      <c r="AS23" s="21">
        <f>COUNTIF('LU ISO'!$P$5:$P$44,DONNEES!$A$23&amp;DONNEES!AS1)</f>
        <v>0</v>
      </c>
      <c r="AT23" s="21">
        <f>COUNTIF('LU ISO'!$P$5:$P$44,DONNEES!$A$23&amp;DONNEES!AT1)</f>
        <v>0</v>
      </c>
      <c r="AU23" s="21">
        <f>COUNTIF('LU ISO'!$P$5:$P$44,DONNEES!$A$23&amp;DONNEES!AU1)</f>
        <v>0</v>
      </c>
      <c r="AV23" s="21">
        <f>COUNTIF('LU ISO'!$P$5:$P$44,DONNEES!$A$23&amp;DONNEES!AV1)</f>
        <v>0</v>
      </c>
      <c r="AW23" s="21">
        <f>COUNTIF('LU ISO'!$P$5:$P$44,DONNEES!$A$23&amp;DONNEES!AW1)</f>
        <v>0</v>
      </c>
      <c r="AX23" s="21">
        <f>COUNTIF('LU ISO'!$P$5:$P$44,DONNEES!$A$23&amp;DONNEES!AX1)</f>
        <v>0</v>
      </c>
      <c r="AY23" s="21">
        <f>COUNTIF('LU ISO'!$P$5:$P$44,DONNEES!$A$23&amp;DONNEES!AY1)</f>
        <v>0</v>
      </c>
      <c r="AZ23" s="21">
        <f>COUNTIF('LU ISO'!$P$5:$P$44,DONNEES!$A$23&amp;DONNEES!AZ1)</f>
        <v>0</v>
      </c>
      <c r="BA23" s="21">
        <f>COUNTIF('LU ISO'!$P$5:$P$44,DONNEES!$A$23&amp;DONNEES!BA1)</f>
        <v>0</v>
      </c>
    </row>
    <row r="24" spans="1:53" ht="12.75">
      <c r="A24" s="20" t="s">
        <v>91</v>
      </c>
      <c r="B24" s="21">
        <f>COUNTIF('LU ISO'!$P$5:$P$44,DONNEES!$A$24&amp;DONNEES!B1)</f>
        <v>0</v>
      </c>
      <c r="C24" s="21">
        <f>COUNTIF('LU ISO'!$P$5:$P$44,DONNEES!$A$24&amp;DONNEES!C1)</f>
        <v>0</v>
      </c>
      <c r="D24" s="21">
        <f>COUNTIF('LU ISO'!$P$5:$P$44,DONNEES!$A$24&amp;DONNEES!D1)</f>
        <v>0</v>
      </c>
      <c r="E24" s="21">
        <f>COUNTIF('LU ISO'!$P$5:$P$44,DONNEES!$A$24&amp;DONNEES!E1)</f>
        <v>0</v>
      </c>
      <c r="F24" s="21">
        <f>COUNTIF('LU ISO'!$P$5:$P$44,DONNEES!$A$24&amp;DONNEES!F1)</f>
        <v>0</v>
      </c>
      <c r="G24" s="21">
        <f>COUNTIF('LU ISO'!$P$5:$P$44,DONNEES!$A$24&amp;DONNEES!G1)</f>
        <v>0</v>
      </c>
      <c r="H24" s="21">
        <f>COUNTIF('LU ISO'!$P$5:$P$44,DONNEES!$A$24&amp;DONNEES!H1)</f>
        <v>0</v>
      </c>
      <c r="I24" s="21">
        <f>COUNTIF('LU ISO'!$P$5:$P$44,DONNEES!$A$24&amp;DONNEES!I1)</f>
        <v>0</v>
      </c>
      <c r="J24" s="21">
        <f>COUNTIF('LU ISO'!$P$5:$P$44,DONNEES!$A$24&amp;DONNEES!J1)</f>
        <v>0</v>
      </c>
      <c r="K24" s="21">
        <f>COUNTIF('LU ISO'!$P$5:$P$44,DONNEES!$A$24&amp;DONNEES!K1)</f>
        <v>0</v>
      </c>
      <c r="L24" s="21">
        <f>COUNTIF('LU ISO'!$P$5:$P$44,DONNEES!$A$24&amp;DONNEES!L1)</f>
        <v>0</v>
      </c>
      <c r="M24" s="21">
        <f>COUNTIF('LU ISO'!$P$5:$P$44,DONNEES!$A$24&amp;DONNEES!M1)</f>
        <v>0</v>
      </c>
      <c r="N24" s="21">
        <f>COUNTIF('LU ISO'!$P$5:$P$44,DONNEES!$A$24&amp;DONNEES!N1)</f>
        <v>0</v>
      </c>
      <c r="O24" s="21">
        <f>COUNTIF('LU ISO'!$P$5:$P$44,DONNEES!$A$24&amp;DONNEES!O1)</f>
        <v>0</v>
      </c>
      <c r="P24" s="21">
        <f>COUNTIF('LU ISO'!$P$5:$P$44,DONNEES!$A$24&amp;DONNEES!P1)</f>
        <v>0</v>
      </c>
      <c r="Q24" s="21">
        <f>COUNTIF('LU ISO'!$P$5:$P$44,DONNEES!$A$24&amp;DONNEES!Q1)</f>
        <v>0</v>
      </c>
      <c r="R24" s="21">
        <f>COUNTIF('LU ISO'!$P$5:$P$44,DONNEES!$A$24&amp;DONNEES!R1)</f>
        <v>0</v>
      </c>
      <c r="S24" s="21">
        <f>COUNTIF('LU ISO'!$P$5:$P$44,DONNEES!$A$24&amp;DONNEES!S1)</f>
        <v>0</v>
      </c>
      <c r="T24" s="21">
        <f>COUNTIF('LU ISO'!$P$5:$P$44,DONNEES!$A$24&amp;DONNEES!T1)</f>
        <v>0</v>
      </c>
      <c r="U24" s="21">
        <f>COUNTIF('LU ISO'!$P$5:$P$44,DONNEES!$A$24&amp;DONNEES!U1)</f>
        <v>0</v>
      </c>
      <c r="V24" s="21">
        <f>COUNTIF('LU ISO'!$P$5:$P$44,DONNEES!$A$24&amp;DONNEES!V1)</f>
        <v>0</v>
      </c>
      <c r="W24" s="21">
        <f>COUNTIF('LU ISO'!$P$5:$P$44,DONNEES!$A$24&amp;DONNEES!W1)</f>
        <v>0</v>
      </c>
      <c r="X24" s="21">
        <f>COUNTIF('LU ISO'!$P$5:$P$44,DONNEES!$A$24&amp;DONNEES!X1)</f>
        <v>0</v>
      </c>
      <c r="Y24" s="21">
        <f>COUNTIF('LU ISO'!$P$5:$P$44,DONNEES!$A$24&amp;DONNEES!Y1)</f>
        <v>0</v>
      </c>
      <c r="Z24" s="21">
        <f>COUNTIF('LU ISO'!$P$5:$P$44,DONNEES!$A$24&amp;DONNEES!Z1)</f>
        <v>0</v>
      </c>
      <c r="AA24" s="21">
        <f>COUNTIF('LU ISO'!$P$5:$P$44,DONNEES!$A$24&amp;DONNEES!AA1)</f>
        <v>0</v>
      </c>
      <c r="AB24" s="21">
        <f>COUNTIF('LU ISO'!$P$5:$P$44,DONNEES!$A$24&amp;DONNEES!AB1)</f>
        <v>0</v>
      </c>
      <c r="AC24" s="21">
        <f>COUNTIF('LU ISO'!$P$5:$P$44,DONNEES!$A$24&amp;DONNEES!AC1)</f>
        <v>0</v>
      </c>
      <c r="AD24" s="21">
        <f>COUNTIF('LU ISO'!$P$5:$P$44,DONNEES!$A$24&amp;DONNEES!AD1)</f>
        <v>0</v>
      </c>
      <c r="AE24" s="21">
        <f>COUNTIF('LU ISO'!$P$5:$P$44,DONNEES!$A$24&amp;DONNEES!AE1)</f>
        <v>0</v>
      </c>
      <c r="AF24" s="21">
        <f>COUNTIF('LU ISO'!$P$5:$P$44,DONNEES!$A$24&amp;DONNEES!AF1)</f>
        <v>0</v>
      </c>
      <c r="AG24" s="21">
        <f>COUNTIF('LU ISO'!$P$5:$P$44,DONNEES!$A$24&amp;DONNEES!AG1)</f>
        <v>0</v>
      </c>
      <c r="AH24" s="21">
        <f>COUNTIF('LU ISO'!$P$5:$P$44,DONNEES!$A$24&amp;DONNEES!AH1)</f>
        <v>0</v>
      </c>
      <c r="AI24" s="21">
        <f>COUNTIF('LU ISO'!$P$5:$P$44,DONNEES!$A$24&amp;DONNEES!AI1)</f>
        <v>0</v>
      </c>
      <c r="AJ24" s="21">
        <f>COUNTIF('LU ISO'!$P$5:$P$44,DONNEES!$A$24&amp;DONNEES!AJ1)</f>
        <v>0</v>
      </c>
      <c r="AK24" s="21">
        <f>COUNTIF('LU ISO'!$P$5:$P$44,DONNEES!$A$24&amp;DONNEES!AK1)</f>
        <v>0</v>
      </c>
      <c r="AL24" s="21">
        <f>COUNTIF('LU ISO'!$P$5:$P$44,DONNEES!$A$24&amp;DONNEES!AL1)</f>
        <v>0</v>
      </c>
      <c r="AM24" s="21">
        <f>COUNTIF('LU ISO'!$P$5:$P$44,DONNEES!$A$24&amp;DONNEES!AM1)</f>
        <v>0</v>
      </c>
      <c r="AN24" s="21">
        <f>COUNTIF('LU ISO'!$P$5:$P$44,DONNEES!$A$24&amp;DONNEES!AN1)</f>
        <v>0</v>
      </c>
      <c r="AO24" s="21">
        <f>COUNTIF('LU ISO'!$P$5:$P$44,DONNEES!$A$24&amp;DONNEES!AO1)</f>
        <v>0</v>
      </c>
      <c r="AP24" s="21">
        <f>COUNTIF('LU ISO'!$P$5:$P$44,DONNEES!$A$24&amp;DONNEES!AP1)</f>
        <v>0</v>
      </c>
      <c r="AQ24" s="21">
        <f>COUNTIF('LU ISO'!$P$5:$P$44,DONNEES!$A$24&amp;DONNEES!AQ1)</f>
        <v>0</v>
      </c>
      <c r="AR24" s="21">
        <f>COUNTIF('LU ISO'!$P$5:$P$44,DONNEES!$A$24&amp;DONNEES!AR1)</f>
        <v>0</v>
      </c>
      <c r="AS24" s="21">
        <f>COUNTIF('LU ISO'!$P$5:$P$44,DONNEES!$A$24&amp;DONNEES!AS1)</f>
        <v>0</v>
      </c>
      <c r="AT24" s="21">
        <f>COUNTIF('LU ISO'!$P$5:$P$44,DONNEES!$A$24&amp;DONNEES!AT1)</f>
        <v>0</v>
      </c>
      <c r="AU24" s="21">
        <f>COUNTIF('LU ISO'!$P$5:$P$44,DONNEES!$A$24&amp;DONNEES!AU1)</f>
        <v>0</v>
      </c>
      <c r="AV24" s="21">
        <f>COUNTIF('LU ISO'!$P$5:$P$44,DONNEES!$A$24&amp;DONNEES!AV1)</f>
        <v>0</v>
      </c>
      <c r="AW24" s="21">
        <f>COUNTIF('LU ISO'!$P$5:$P$44,DONNEES!$A$24&amp;DONNEES!AW1)</f>
        <v>0</v>
      </c>
      <c r="AX24" s="21">
        <f>COUNTIF('LU ISO'!$P$5:$P$44,DONNEES!$A$24&amp;DONNEES!AX1)</f>
        <v>0</v>
      </c>
      <c r="AY24" s="21">
        <f>COUNTIF('LU ISO'!$P$5:$P$44,DONNEES!$A$24&amp;DONNEES!AY1)</f>
        <v>0</v>
      </c>
      <c r="AZ24" s="21">
        <f>COUNTIF('LU ISO'!$P$5:$P$44,DONNEES!$A$24&amp;DONNEES!AZ1)</f>
        <v>0</v>
      </c>
      <c r="BA24" s="21">
        <f>COUNTIF('LU ISO'!$P$5:$P$44,DONNEES!$A$24&amp;DONNEES!BA1)</f>
        <v>0</v>
      </c>
    </row>
    <row r="25" spans="1:53" ht="12.75">
      <c r="A25" s="40" t="s">
        <v>92</v>
      </c>
      <c r="B25" s="21">
        <f>COUNTIF('LU ISO'!$P$5:$P$44,DONNEES!$A$25&amp;DONNEES!B1)</f>
        <v>0</v>
      </c>
      <c r="C25" s="21">
        <f>COUNTIF('LU ISO'!$P$5:$P$44,DONNEES!$A$25&amp;DONNEES!C1)</f>
        <v>0</v>
      </c>
      <c r="D25" s="21">
        <f>COUNTIF('LU ISO'!$P$5:$P$44,DONNEES!$A$25&amp;DONNEES!D1)</f>
        <v>0</v>
      </c>
      <c r="E25" s="21">
        <f>COUNTIF('LU ISO'!$P$5:$P$44,DONNEES!$A$25&amp;DONNEES!E1)</f>
        <v>0</v>
      </c>
      <c r="F25" s="21">
        <f>COUNTIF('LU ISO'!$P$5:$P$44,DONNEES!$A$25&amp;DONNEES!F1)</f>
        <v>0</v>
      </c>
      <c r="G25" s="21">
        <f>COUNTIF('LU ISO'!$P$5:$P$44,DONNEES!$A$25&amp;DONNEES!G1)</f>
        <v>0</v>
      </c>
      <c r="H25" s="21">
        <f>COUNTIF('LU ISO'!$P$5:$P$44,DONNEES!$A$25&amp;DONNEES!H1)</f>
        <v>0</v>
      </c>
      <c r="I25" s="21">
        <f>COUNTIF('LU ISO'!$P$5:$P$44,DONNEES!$A$25&amp;DONNEES!I1)</f>
        <v>0</v>
      </c>
      <c r="J25" s="21">
        <f>COUNTIF('LU ISO'!$P$5:$P$44,DONNEES!$A$25&amp;DONNEES!J1)</f>
        <v>0</v>
      </c>
      <c r="K25" s="21">
        <f>COUNTIF('LU ISO'!$P$5:$P$44,DONNEES!$A$25&amp;DONNEES!K1)</f>
        <v>0</v>
      </c>
      <c r="L25" s="21">
        <f>COUNTIF('LU ISO'!$P$5:$P$44,DONNEES!$A$25&amp;DONNEES!L1)</f>
        <v>0</v>
      </c>
      <c r="M25" s="21">
        <f>COUNTIF('LU ISO'!$P$5:$P$44,DONNEES!$A$25&amp;DONNEES!M1)</f>
        <v>0</v>
      </c>
      <c r="N25" s="21">
        <f>COUNTIF('LU ISO'!$P$5:$P$44,DONNEES!$A$25&amp;DONNEES!N1)</f>
        <v>0</v>
      </c>
      <c r="O25" s="21">
        <f>COUNTIF('LU ISO'!$P$5:$P$44,DONNEES!$A$25&amp;DONNEES!O1)</f>
        <v>0</v>
      </c>
      <c r="P25" s="21">
        <f>COUNTIF('LU ISO'!$P$5:$P$44,DONNEES!$A$25&amp;DONNEES!P1)</f>
        <v>0</v>
      </c>
      <c r="Q25" s="21">
        <f>COUNTIF('LU ISO'!$P$5:$P$44,DONNEES!$A$25&amp;DONNEES!Q1)</f>
        <v>0</v>
      </c>
      <c r="R25" s="21">
        <f>COUNTIF('LU ISO'!$P$5:$P$44,DONNEES!$A$25&amp;DONNEES!R1)</f>
        <v>0</v>
      </c>
      <c r="S25" s="21">
        <f>COUNTIF('LU ISO'!$P$5:$P$44,DONNEES!$A$25&amp;DONNEES!S1)</f>
        <v>0</v>
      </c>
      <c r="T25" s="21">
        <f>COUNTIF('LU ISO'!$P$5:$P$44,DONNEES!$A$25&amp;DONNEES!T1)</f>
        <v>0</v>
      </c>
      <c r="U25" s="21">
        <f>COUNTIF('LU ISO'!$P$5:$P$44,DONNEES!$A$25&amp;DONNEES!U1)</f>
        <v>0</v>
      </c>
      <c r="V25" s="21">
        <f>COUNTIF('LU ISO'!$P$5:$P$44,DONNEES!$A$25&amp;DONNEES!V1)</f>
        <v>0</v>
      </c>
      <c r="W25" s="21">
        <f>COUNTIF('LU ISO'!$P$5:$P$44,DONNEES!$A$25&amp;DONNEES!W1)</f>
        <v>0</v>
      </c>
      <c r="X25" s="21">
        <f>COUNTIF('LU ISO'!$P$5:$P$44,DONNEES!$A$25&amp;DONNEES!X1)</f>
        <v>0</v>
      </c>
      <c r="Y25" s="21">
        <f>COUNTIF('LU ISO'!$P$5:$P$44,DONNEES!$A$25&amp;DONNEES!Y1)</f>
        <v>0</v>
      </c>
      <c r="Z25" s="21">
        <f>COUNTIF('LU ISO'!$P$5:$P$44,DONNEES!$A$25&amp;DONNEES!Z1)</f>
        <v>0</v>
      </c>
      <c r="AA25" s="21">
        <f>COUNTIF('LU ISO'!$P$5:$P$44,DONNEES!$A$25&amp;DONNEES!AA1)</f>
        <v>0</v>
      </c>
      <c r="AB25" s="21">
        <f>COUNTIF('LU ISO'!$P$5:$P$44,DONNEES!$A$25&amp;DONNEES!AB1)</f>
        <v>0</v>
      </c>
      <c r="AC25" s="21">
        <f>COUNTIF('LU ISO'!$P$5:$P$44,DONNEES!$A$25&amp;DONNEES!AC1)</f>
        <v>0</v>
      </c>
      <c r="AD25" s="21">
        <f>COUNTIF('LU ISO'!$P$5:$P$44,DONNEES!$A$25&amp;DONNEES!AD1)</f>
        <v>0</v>
      </c>
      <c r="AE25" s="21">
        <f>COUNTIF('LU ISO'!$P$5:$P$44,DONNEES!$A$25&amp;DONNEES!AE1)</f>
        <v>0</v>
      </c>
      <c r="AF25" s="21">
        <f>COUNTIF('LU ISO'!$P$5:$P$44,DONNEES!$A$25&amp;DONNEES!AF1)</f>
        <v>0</v>
      </c>
      <c r="AG25" s="21">
        <f>COUNTIF('LU ISO'!$P$5:$P$44,DONNEES!$A$25&amp;DONNEES!AG1)</f>
        <v>0</v>
      </c>
      <c r="AH25" s="21">
        <f>COUNTIF('LU ISO'!$P$5:$P$44,DONNEES!$A$25&amp;DONNEES!AH1)</f>
        <v>0</v>
      </c>
      <c r="AI25" s="21">
        <f>COUNTIF('LU ISO'!$P$5:$P$44,DONNEES!$A$25&amp;DONNEES!AI1)</f>
        <v>0</v>
      </c>
      <c r="AJ25" s="21">
        <f>COUNTIF('LU ISO'!$P$5:$P$44,DONNEES!$A$25&amp;DONNEES!AJ1)</f>
        <v>0</v>
      </c>
      <c r="AK25" s="21">
        <f>COUNTIF('LU ISO'!$P$5:$P$44,DONNEES!$A$25&amp;DONNEES!AK1)</f>
        <v>0</v>
      </c>
      <c r="AL25" s="21">
        <f>COUNTIF('LU ISO'!$P$5:$P$44,DONNEES!$A$25&amp;DONNEES!AL1)</f>
        <v>0</v>
      </c>
      <c r="AM25" s="21">
        <f>COUNTIF('LU ISO'!$P$5:$P$44,DONNEES!$A$25&amp;DONNEES!AM1)</f>
        <v>0</v>
      </c>
      <c r="AN25" s="21">
        <f>COUNTIF('LU ISO'!$P$5:$P$44,DONNEES!$A$25&amp;DONNEES!AN1)</f>
        <v>0</v>
      </c>
      <c r="AO25" s="21">
        <f>COUNTIF('LU ISO'!$P$5:$P$44,DONNEES!$A$25&amp;DONNEES!AO1)</f>
        <v>0</v>
      </c>
      <c r="AP25" s="21">
        <f>COUNTIF('LU ISO'!$P$5:$P$44,DONNEES!$A$25&amp;DONNEES!AP1)</f>
        <v>0</v>
      </c>
      <c r="AQ25" s="21">
        <f>COUNTIF('LU ISO'!$P$5:$P$44,DONNEES!$A$25&amp;DONNEES!AQ1)</f>
        <v>0</v>
      </c>
      <c r="AR25" s="21">
        <f>COUNTIF('LU ISO'!$P$5:$P$44,DONNEES!$A$25&amp;DONNEES!AR1)</f>
        <v>0</v>
      </c>
      <c r="AS25" s="21">
        <f>COUNTIF('LU ISO'!$P$5:$P$44,DONNEES!$A$25&amp;DONNEES!AS1)</f>
        <v>0</v>
      </c>
      <c r="AT25" s="21">
        <f>COUNTIF('LU ISO'!$P$5:$P$44,DONNEES!$A$25&amp;DONNEES!AT1)</f>
        <v>0</v>
      </c>
      <c r="AU25" s="21">
        <f>COUNTIF('LU ISO'!$P$5:$P$44,DONNEES!$A$25&amp;DONNEES!AU1)</f>
        <v>0</v>
      </c>
      <c r="AV25" s="21">
        <f>COUNTIF('LU ISO'!$P$5:$P$44,DONNEES!$A$25&amp;DONNEES!AV1)</f>
        <v>0</v>
      </c>
      <c r="AW25" s="21">
        <f>COUNTIF('LU ISO'!$P$5:$P$44,DONNEES!$A$25&amp;DONNEES!AW1)</f>
        <v>0</v>
      </c>
      <c r="AX25" s="21">
        <f>COUNTIF('LU ISO'!$P$5:$P$44,DONNEES!$A$25&amp;DONNEES!AX1)</f>
        <v>0</v>
      </c>
      <c r="AY25" s="21">
        <f>COUNTIF('LU ISO'!$P$5:$P$44,DONNEES!$A$25&amp;DONNEES!AY1)</f>
        <v>0</v>
      </c>
      <c r="AZ25" s="21">
        <f>COUNTIF('LU ISO'!$P$5:$P$44,DONNEES!$A$25&amp;DONNEES!AZ1)</f>
        <v>0</v>
      </c>
      <c r="BA25" s="21">
        <f>COUNTIF('LU ISO'!$P$5:$P$44,DONNEES!$A$25&amp;DONNEES!BA1)</f>
        <v>0</v>
      </c>
    </row>
    <row r="26" spans="1:53" ht="12.75">
      <c r="A26" s="53" t="s">
        <v>26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</row>
    <row r="27" spans="1:53" ht="12.75">
      <c r="A27" s="100" t="s">
        <v>15</v>
      </c>
      <c r="B27" s="101">
        <f>SUM(B7:B10)</f>
        <v>14</v>
      </c>
      <c r="C27" s="101">
        <f>SUM(C7:C10)</f>
        <v>22</v>
      </c>
      <c r="D27" s="101">
        <f aca="true" t="shared" si="15" ref="D27:R27">SUM(D7:D10)</f>
        <v>22</v>
      </c>
      <c r="E27" s="101">
        <f t="shared" si="15"/>
        <v>19</v>
      </c>
      <c r="F27" s="101">
        <f t="shared" si="15"/>
        <v>19</v>
      </c>
      <c r="G27" s="101">
        <f t="shared" si="15"/>
        <v>20</v>
      </c>
      <c r="H27" s="101">
        <f t="shared" si="15"/>
        <v>20</v>
      </c>
      <c r="I27" s="101">
        <f t="shared" si="15"/>
        <v>13</v>
      </c>
      <c r="J27" s="101">
        <f t="shared" si="15"/>
        <v>13</v>
      </c>
      <c r="K27" s="101">
        <f t="shared" si="15"/>
        <v>13</v>
      </c>
      <c r="L27" s="101">
        <f t="shared" si="15"/>
        <v>7</v>
      </c>
      <c r="M27" s="101">
        <f t="shared" si="15"/>
        <v>7</v>
      </c>
      <c r="N27" s="101">
        <f t="shared" si="15"/>
        <v>7</v>
      </c>
      <c r="O27" s="101">
        <f t="shared" si="15"/>
        <v>7</v>
      </c>
      <c r="P27" s="101">
        <f t="shared" si="15"/>
        <v>7</v>
      </c>
      <c r="Q27" s="101">
        <f t="shared" si="15"/>
        <v>7</v>
      </c>
      <c r="R27" s="101">
        <f t="shared" si="15"/>
        <v>3</v>
      </c>
      <c r="S27" s="101">
        <f aca="true" t="shared" si="16" ref="S27:BA27">SUM(S7:S10)</f>
        <v>3</v>
      </c>
      <c r="T27" s="101">
        <f t="shared" si="16"/>
        <v>2</v>
      </c>
      <c r="U27" s="101">
        <f t="shared" si="16"/>
        <v>0</v>
      </c>
      <c r="V27" s="101">
        <f t="shared" si="16"/>
        <v>0</v>
      </c>
      <c r="W27" s="101">
        <f t="shared" si="16"/>
        <v>0</v>
      </c>
      <c r="X27" s="101">
        <f t="shared" si="16"/>
        <v>0</v>
      </c>
      <c r="Y27" s="101">
        <f t="shared" si="16"/>
        <v>0</v>
      </c>
      <c r="Z27" s="101">
        <f t="shared" si="16"/>
        <v>0</v>
      </c>
      <c r="AA27" s="101">
        <f t="shared" si="16"/>
        <v>0</v>
      </c>
      <c r="AB27" s="101">
        <f t="shared" si="16"/>
        <v>0</v>
      </c>
      <c r="AC27" s="101">
        <f t="shared" si="16"/>
        <v>0</v>
      </c>
      <c r="AD27" s="101">
        <f t="shared" si="16"/>
        <v>0</v>
      </c>
      <c r="AE27" s="101">
        <f t="shared" si="16"/>
        <v>0</v>
      </c>
      <c r="AF27" s="101">
        <f t="shared" si="16"/>
        <v>0</v>
      </c>
      <c r="AG27" s="101">
        <f t="shared" si="16"/>
        <v>0</v>
      </c>
      <c r="AH27" s="101">
        <f t="shared" si="16"/>
        <v>0</v>
      </c>
      <c r="AI27" s="101">
        <f t="shared" si="16"/>
        <v>0</v>
      </c>
      <c r="AJ27" s="101">
        <f t="shared" si="16"/>
        <v>0</v>
      </c>
      <c r="AK27" s="101">
        <f t="shared" si="16"/>
        <v>0</v>
      </c>
      <c r="AL27" s="101">
        <f t="shared" si="16"/>
        <v>0</v>
      </c>
      <c r="AM27" s="101">
        <f t="shared" si="16"/>
        <v>0</v>
      </c>
      <c r="AN27" s="101">
        <f t="shared" si="16"/>
        <v>0</v>
      </c>
      <c r="AO27" s="101">
        <f t="shared" si="16"/>
        <v>0</v>
      </c>
      <c r="AP27" s="101">
        <f t="shared" si="16"/>
        <v>0</v>
      </c>
      <c r="AQ27" s="101">
        <f t="shared" si="16"/>
        <v>0</v>
      </c>
      <c r="AR27" s="101">
        <f t="shared" si="16"/>
        <v>0</v>
      </c>
      <c r="AS27" s="101">
        <f t="shared" si="16"/>
        <v>0</v>
      </c>
      <c r="AT27" s="101">
        <f t="shared" si="16"/>
        <v>0</v>
      </c>
      <c r="AU27" s="101">
        <f t="shared" si="16"/>
        <v>0</v>
      </c>
      <c r="AV27" s="101">
        <f t="shared" si="16"/>
        <v>0</v>
      </c>
      <c r="AW27" s="101">
        <f t="shared" si="16"/>
        <v>0</v>
      </c>
      <c r="AX27" s="101">
        <f t="shared" si="16"/>
        <v>0</v>
      </c>
      <c r="AY27" s="101">
        <f t="shared" si="16"/>
        <v>0</v>
      </c>
      <c r="AZ27" s="101">
        <f t="shared" si="16"/>
        <v>0</v>
      </c>
      <c r="BA27" s="101">
        <f t="shared" si="16"/>
        <v>0</v>
      </c>
    </row>
    <row r="28" spans="1:53" ht="12.75">
      <c r="A28" s="102" t="s">
        <v>16</v>
      </c>
      <c r="B28" s="103">
        <f>SUM(B2:B6)</f>
        <v>0</v>
      </c>
      <c r="C28" s="103">
        <f>SUM(C2:C6)</f>
        <v>0</v>
      </c>
      <c r="D28" s="103">
        <f aca="true" t="shared" si="17" ref="D28:R28">SUM(D2:D6)</f>
        <v>0</v>
      </c>
      <c r="E28" s="103">
        <f t="shared" si="17"/>
        <v>-2</v>
      </c>
      <c r="F28" s="103">
        <f t="shared" si="17"/>
        <v>-2</v>
      </c>
      <c r="G28" s="103">
        <f t="shared" si="17"/>
        <v>-7</v>
      </c>
      <c r="H28" s="103">
        <f t="shared" si="17"/>
        <v>-7</v>
      </c>
      <c r="I28" s="103">
        <f t="shared" si="17"/>
        <v>-16</v>
      </c>
      <c r="J28" s="103">
        <f t="shared" si="17"/>
        <v>-16</v>
      </c>
      <c r="K28" s="103">
        <f t="shared" si="17"/>
        <v>-16</v>
      </c>
      <c r="L28" s="103">
        <f t="shared" si="17"/>
        <v>-22</v>
      </c>
      <c r="M28" s="103">
        <f t="shared" si="17"/>
        <v>-22</v>
      </c>
      <c r="N28" s="103">
        <f t="shared" si="17"/>
        <v>-22</v>
      </c>
      <c r="O28" s="103">
        <f t="shared" si="17"/>
        <v>-22</v>
      </c>
      <c r="P28" s="103">
        <f t="shared" si="17"/>
        <v>-22</v>
      </c>
      <c r="Q28" s="103">
        <f t="shared" si="17"/>
        <v>-22</v>
      </c>
      <c r="R28" s="103">
        <f t="shared" si="17"/>
        <v>-26</v>
      </c>
      <c r="S28" s="103">
        <f aca="true" t="shared" si="18" ref="S28:BA28">SUM(S2:S6)</f>
        <v>-26</v>
      </c>
      <c r="T28" s="103">
        <f t="shared" si="18"/>
        <v>-27</v>
      </c>
      <c r="U28" s="103">
        <f t="shared" si="18"/>
        <v>-29</v>
      </c>
      <c r="V28" s="103">
        <f t="shared" si="18"/>
        <v>0</v>
      </c>
      <c r="W28" s="103">
        <f t="shared" si="18"/>
        <v>0</v>
      </c>
      <c r="X28" s="103">
        <f t="shared" si="18"/>
        <v>0</v>
      </c>
      <c r="Y28" s="103">
        <f t="shared" si="18"/>
        <v>0</v>
      </c>
      <c r="Z28" s="103">
        <f t="shared" si="18"/>
        <v>0</v>
      </c>
      <c r="AA28" s="103">
        <f t="shared" si="18"/>
        <v>0</v>
      </c>
      <c r="AB28" s="103">
        <f t="shared" si="18"/>
        <v>0</v>
      </c>
      <c r="AC28" s="103">
        <f t="shared" si="18"/>
        <v>0</v>
      </c>
      <c r="AD28" s="103">
        <f t="shared" si="18"/>
        <v>0</v>
      </c>
      <c r="AE28" s="103">
        <f t="shared" si="18"/>
        <v>0</v>
      </c>
      <c r="AF28" s="103">
        <f t="shared" si="18"/>
        <v>0</v>
      </c>
      <c r="AG28" s="103">
        <f t="shared" si="18"/>
        <v>0</v>
      </c>
      <c r="AH28" s="103">
        <f t="shared" si="18"/>
        <v>0</v>
      </c>
      <c r="AI28" s="103">
        <f t="shared" si="18"/>
        <v>0</v>
      </c>
      <c r="AJ28" s="103">
        <f t="shared" si="18"/>
        <v>0</v>
      </c>
      <c r="AK28" s="103">
        <f t="shared" si="18"/>
        <v>0</v>
      </c>
      <c r="AL28" s="103">
        <f t="shared" si="18"/>
        <v>0</v>
      </c>
      <c r="AM28" s="103">
        <f t="shared" si="18"/>
        <v>0</v>
      </c>
      <c r="AN28" s="103">
        <f t="shared" si="18"/>
        <v>0</v>
      </c>
      <c r="AO28" s="103">
        <f t="shared" si="18"/>
        <v>0</v>
      </c>
      <c r="AP28" s="103">
        <f t="shared" si="18"/>
        <v>0</v>
      </c>
      <c r="AQ28" s="103">
        <f t="shared" si="18"/>
        <v>0</v>
      </c>
      <c r="AR28" s="103">
        <f t="shared" si="18"/>
        <v>0</v>
      </c>
      <c r="AS28" s="103">
        <f t="shared" si="18"/>
        <v>0</v>
      </c>
      <c r="AT28" s="103">
        <f t="shared" si="18"/>
        <v>0</v>
      </c>
      <c r="AU28" s="103">
        <f t="shared" si="18"/>
        <v>0</v>
      </c>
      <c r="AV28" s="103">
        <f t="shared" si="18"/>
        <v>0</v>
      </c>
      <c r="AW28" s="103">
        <f t="shared" si="18"/>
        <v>0</v>
      </c>
      <c r="AX28" s="103">
        <f t="shared" si="18"/>
        <v>0</v>
      </c>
      <c r="AY28" s="103">
        <f t="shared" si="18"/>
        <v>0</v>
      </c>
      <c r="AZ28" s="103">
        <f t="shared" si="18"/>
        <v>0</v>
      </c>
      <c r="BA28" s="103">
        <f t="shared" si="18"/>
        <v>0</v>
      </c>
    </row>
    <row r="29" spans="1:53" ht="12.75">
      <c r="A29" s="104" t="s">
        <v>19</v>
      </c>
      <c r="B29" s="105">
        <f>B6</f>
        <v>0</v>
      </c>
      <c r="C29" s="105">
        <f>C6</f>
        <v>0</v>
      </c>
      <c r="D29" s="105">
        <f aca="true" t="shared" si="19" ref="D29:R29">D6</f>
        <v>0</v>
      </c>
      <c r="E29" s="105">
        <f t="shared" si="19"/>
        <v>0</v>
      </c>
      <c r="F29" s="105">
        <f t="shared" si="19"/>
        <v>0</v>
      </c>
      <c r="G29" s="105">
        <f t="shared" si="19"/>
        <v>0</v>
      </c>
      <c r="H29" s="105">
        <f t="shared" si="19"/>
        <v>0</v>
      </c>
      <c r="I29" s="105">
        <f t="shared" si="19"/>
        <v>0</v>
      </c>
      <c r="J29" s="105">
        <f t="shared" si="19"/>
        <v>0</v>
      </c>
      <c r="K29" s="105">
        <f t="shared" si="19"/>
        <v>0</v>
      </c>
      <c r="L29" s="105">
        <f t="shared" si="19"/>
        <v>0</v>
      </c>
      <c r="M29" s="105">
        <f t="shared" si="19"/>
        <v>0</v>
      </c>
      <c r="N29" s="105">
        <f t="shared" si="19"/>
        <v>0</v>
      </c>
      <c r="O29" s="105">
        <f t="shared" si="19"/>
        <v>0</v>
      </c>
      <c r="P29" s="105">
        <f t="shared" si="19"/>
        <v>0</v>
      </c>
      <c r="Q29" s="105">
        <f t="shared" si="19"/>
        <v>0</v>
      </c>
      <c r="R29" s="105">
        <f t="shared" si="19"/>
        <v>0</v>
      </c>
      <c r="S29" s="105">
        <f aca="true" t="shared" si="20" ref="S29:BA29">S6</f>
        <v>0</v>
      </c>
      <c r="T29" s="105">
        <f t="shared" si="20"/>
        <v>0</v>
      </c>
      <c r="U29" s="105">
        <f t="shared" si="20"/>
        <v>0</v>
      </c>
      <c r="V29" s="105">
        <f t="shared" si="20"/>
        <v>0</v>
      </c>
      <c r="W29" s="105">
        <f t="shared" si="20"/>
        <v>0</v>
      </c>
      <c r="X29" s="105">
        <f t="shared" si="20"/>
        <v>0</v>
      </c>
      <c r="Y29" s="105">
        <f t="shared" si="20"/>
        <v>0</v>
      </c>
      <c r="Z29" s="105">
        <f t="shared" si="20"/>
        <v>0</v>
      </c>
      <c r="AA29" s="105">
        <f t="shared" si="20"/>
        <v>0</v>
      </c>
      <c r="AB29" s="105">
        <f t="shared" si="20"/>
        <v>0</v>
      </c>
      <c r="AC29" s="105">
        <f t="shared" si="20"/>
        <v>0</v>
      </c>
      <c r="AD29" s="105">
        <f t="shared" si="20"/>
        <v>0</v>
      </c>
      <c r="AE29" s="105">
        <f t="shared" si="20"/>
        <v>0</v>
      </c>
      <c r="AF29" s="105">
        <f t="shared" si="20"/>
        <v>0</v>
      </c>
      <c r="AG29" s="105">
        <f t="shared" si="20"/>
        <v>0</v>
      </c>
      <c r="AH29" s="105">
        <f t="shared" si="20"/>
        <v>0</v>
      </c>
      <c r="AI29" s="105">
        <f t="shared" si="20"/>
        <v>0</v>
      </c>
      <c r="AJ29" s="105">
        <f t="shared" si="20"/>
        <v>0</v>
      </c>
      <c r="AK29" s="105">
        <f t="shared" si="20"/>
        <v>0</v>
      </c>
      <c r="AL29" s="105">
        <f t="shared" si="20"/>
        <v>0</v>
      </c>
      <c r="AM29" s="105">
        <f t="shared" si="20"/>
        <v>0</v>
      </c>
      <c r="AN29" s="105">
        <f t="shared" si="20"/>
        <v>0</v>
      </c>
      <c r="AO29" s="105">
        <f t="shared" si="20"/>
        <v>0</v>
      </c>
      <c r="AP29" s="105">
        <f t="shared" si="20"/>
        <v>0</v>
      </c>
      <c r="AQ29" s="105">
        <f t="shared" si="20"/>
        <v>0</v>
      </c>
      <c r="AR29" s="105">
        <f t="shared" si="20"/>
        <v>0</v>
      </c>
      <c r="AS29" s="105">
        <f t="shared" si="20"/>
        <v>0</v>
      </c>
      <c r="AT29" s="105">
        <f t="shared" si="20"/>
        <v>0</v>
      </c>
      <c r="AU29" s="105">
        <f t="shared" si="20"/>
        <v>0</v>
      </c>
      <c r="AV29" s="105">
        <f t="shared" si="20"/>
        <v>0</v>
      </c>
      <c r="AW29" s="105">
        <f t="shared" si="20"/>
        <v>0</v>
      </c>
      <c r="AX29" s="105">
        <f t="shared" si="20"/>
        <v>0</v>
      </c>
      <c r="AY29" s="105">
        <f t="shared" si="20"/>
        <v>0</v>
      </c>
      <c r="AZ29" s="105">
        <f t="shared" si="20"/>
        <v>0</v>
      </c>
      <c r="BA29" s="105">
        <f t="shared" si="20"/>
        <v>0</v>
      </c>
    </row>
    <row r="30" spans="1:53" ht="12.75">
      <c r="A30" s="104" t="s">
        <v>20</v>
      </c>
      <c r="B30" s="105">
        <f>SUM(B27:B28)</f>
        <v>14</v>
      </c>
      <c r="C30" s="105">
        <f>SUM(C27:C28)</f>
        <v>22</v>
      </c>
      <c r="D30" s="105">
        <f aca="true" t="shared" si="21" ref="D30:R30">SUM(D27:D28)</f>
        <v>22</v>
      </c>
      <c r="E30" s="105">
        <f t="shared" si="21"/>
        <v>17</v>
      </c>
      <c r="F30" s="105">
        <f t="shared" si="21"/>
        <v>17</v>
      </c>
      <c r="G30" s="105">
        <f t="shared" si="21"/>
        <v>13</v>
      </c>
      <c r="H30" s="105">
        <f t="shared" si="21"/>
        <v>13</v>
      </c>
      <c r="I30" s="105">
        <f t="shared" si="21"/>
        <v>-3</v>
      </c>
      <c r="J30" s="105">
        <f t="shared" si="21"/>
        <v>-3</v>
      </c>
      <c r="K30" s="105">
        <f t="shared" si="21"/>
        <v>-3</v>
      </c>
      <c r="L30" s="105">
        <f t="shared" si="21"/>
        <v>-15</v>
      </c>
      <c r="M30" s="105">
        <f t="shared" si="21"/>
        <v>-15</v>
      </c>
      <c r="N30" s="105">
        <f t="shared" si="21"/>
        <v>-15</v>
      </c>
      <c r="O30" s="105">
        <f t="shared" si="21"/>
        <v>-15</v>
      </c>
      <c r="P30" s="105">
        <f t="shared" si="21"/>
        <v>-15</v>
      </c>
      <c r="Q30" s="105">
        <f t="shared" si="21"/>
        <v>-15</v>
      </c>
      <c r="R30" s="105">
        <f t="shared" si="21"/>
        <v>-23</v>
      </c>
      <c r="S30" s="105">
        <f aca="true" t="shared" si="22" ref="S30:BA30">SUM(S27:S28)</f>
        <v>-23</v>
      </c>
      <c r="T30" s="105">
        <f t="shared" si="22"/>
        <v>-25</v>
      </c>
      <c r="U30" s="105">
        <f t="shared" si="22"/>
        <v>-29</v>
      </c>
      <c r="V30" s="105">
        <f t="shared" si="22"/>
        <v>0</v>
      </c>
      <c r="W30" s="105">
        <f t="shared" si="22"/>
        <v>0</v>
      </c>
      <c r="X30" s="105">
        <f t="shared" si="22"/>
        <v>0</v>
      </c>
      <c r="Y30" s="105">
        <f t="shared" si="22"/>
        <v>0</v>
      </c>
      <c r="Z30" s="105">
        <f t="shared" si="22"/>
        <v>0</v>
      </c>
      <c r="AA30" s="105">
        <f t="shared" si="22"/>
        <v>0</v>
      </c>
      <c r="AB30" s="105">
        <f t="shared" si="22"/>
        <v>0</v>
      </c>
      <c r="AC30" s="105">
        <f t="shared" si="22"/>
        <v>0</v>
      </c>
      <c r="AD30" s="105">
        <f t="shared" si="22"/>
        <v>0</v>
      </c>
      <c r="AE30" s="105">
        <f t="shared" si="22"/>
        <v>0</v>
      </c>
      <c r="AF30" s="105">
        <f t="shared" si="22"/>
        <v>0</v>
      </c>
      <c r="AG30" s="105">
        <f t="shared" si="22"/>
        <v>0</v>
      </c>
      <c r="AH30" s="105">
        <f t="shared" si="22"/>
        <v>0</v>
      </c>
      <c r="AI30" s="105">
        <f t="shared" si="22"/>
        <v>0</v>
      </c>
      <c r="AJ30" s="105">
        <f t="shared" si="22"/>
        <v>0</v>
      </c>
      <c r="AK30" s="105">
        <f t="shared" si="22"/>
        <v>0</v>
      </c>
      <c r="AL30" s="105">
        <f t="shared" si="22"/>
        <v>0</v>
      </c>
      <c r="AM30" s="105">
        <f t="shared" si="22"/>
        <v>0</v>
      </c>
      <c r="AN30" s="105">
        <f t="shared" si="22"/>
        <v>0</v>
      </c>
      <c r="AO30" s="105">
        <f t="shared" si="22"/>
        <v>0</v>
      </c>
      <c r="AP30" s="105">
        <f t="shared" si="22"/>
        <v>0</v>
      </c>
      <c r="AQ30" s="105">
        <f t="shared" si="22"/>
        <v>0</v>
      </c>
      <c r="AR30" s="105">
        <f t="shared" si="22"/>
        <v>0</v>
      </c>
      <c r="AS30" s="105">
        <f t="shared" si="22"/>
        <v>0</v>
      </c>
      <c r="AT30" s="105">
        <f t="shared" si="22"/>
        <v>0</v>
      </c>
      <c r="AU30" s="105">
        <f t="shared" si="22"/>
        <v>0</v>
      </c>
      <c r="AV30" s="105">
        <f t="shared" si="22"/>
        <v>0</v>
      </c>
      <c r="AW30" s="105">
        <f t="shared" si="22"/>
        <v>0</v>
      </c>
      <c r="AX30" s="105">
        <f t="shared" si="22"/>
        <v>0</v>
      </c>
      <c r="AY30" s="105">
        <f t="shared" si="22"/>
        <v>0</v>
      </c>
      <c r="AZ30" s="105">
        <f t="shared" si="22"/>
        <v>0</v>
      </c>
      <c r="BA30" s="105">
        <f t="shared" si="22"/>
        <v>0</v>
      </c>
    </row>
    <row r="31" spans="1:53" ht="12.75">
      <c r="A31" s="104" t="s">
        <v>17</v>
      </c>
      <c r="B31" s="106">
        <f>B27/B30</f>
        <v>1</v>
      </c>
      <c r="C31" s="106">
        <f>C27/C30</f>
        <v>1</v>
      </c>
      <c r="D31" s="106">
        <f aca="true" t="shared" si="23" ref="D31:R31">D27/D30</f>
        <v>1</v>
      </c>
      <c r="E31" s="106">
        <f t="shared" si="23"/>
        <v>1.1176470588235294</v>
      </c>
      <c r="F31" s="106">
        <f t="shared" si="23"/>
        <v>1.1176470588235294</v>
      </c>
      <c r="G31" s="106">
        <f t="shared" si="23"/>
        <v>1.5384615384615385</v>
      </c>
      <c r="H31" s="106">
        <f t="shared" si="23"/>
        <v>1.5384615384615385</v>
      </c>
      <c r="I31" s="106">
        <f t="shared" si="23"/>
        <v>-4.333333333333333</v>
      </c>
      <c r="J31" s="106">
        <f t="shared" si="23"/>
        <v>-4.333333333333333</v>
      </c>
      <c r="K31" s="106">
        <f t="shared" si="23"/>
        <v>-4.333333333333333</v>
      </c>
      <c r="L31" s="106">
        <f t="shared" si="23"/>
        <v>-0.4666666666666667</v>
      </c>
      <c r="M31" s="106">
        <f t="shared" si="23"/>
        <v>-0.4666666666666667</v>
      </c>
      <c r="N31" s="106">
        <f t="shared" si="23"/>
        <v>-0.4666666666666667</v>
      </c>
      <c r="O31" s="106">
        <f t="shared" si="23"/>
        <v>-0.4666666666666667</v>
      </c>
      <c r="P31" s="106">
        <f t="shared" si="23"/>
        <v>-0.4666666666666667</v>
      </c>
      <c r="Q31" s="106">
        <f t="shared" si="23"/>
        <v>-0.4666666666666667</v>
      </c>
      <c r="R31" s="106">
        <f t="shared" si="23"/>
        <v>-0.13043478260869565</v>
      </c>
      <c r="S31" s="106">
        <f aca="true" t="shared" si="24" ref="S31:BA31">S27/S30</f>
        <v>-0.13043478260869565</v>
      </c>
      <c r="T31" s="106">
        <f t="shared" si="24"/>
        <v>-0.08</v>
      </c>
      <c r="U31" s="106">
        <f t="shared" si="24"/>
        <v>0</v>
      </c>
      <c r="V31" s="106" t="e">
        <f t="shared" si="24"/>
        <v>#DIV/0!</v>
      </c>
      <c r="W31" s="106" t="e">
        <f t="shared" si="24"/>
        <v>#DIV/0!</v>
      </c>
      <c r="X31" s="106" t="e">
        <f t="shared" si="24"/>
        <v>#DIV/0!</v>
      </c>
      <c r="Y31" s="106" t="e">
        <f t="shared" si="24"/>
        <v>#DIV/0!</v>
      </c>
      <c r="Z31" s="106" t="e">
        <f t="shared" si="24"/>
        <v>#DIV/0!</v>
      </c>
      <c r="AA31" s="106" t="e">
        <f t="shared" si="24"/>
        <v>#DIV/0!</v>
      </c>
      <c r="AB31" s="106" t="e">
        <f t="shared" si="24"/>
        <v>#DIV/0!</v>
      </c>
      <c r="AC31" s="106" t="e">
        <f t="shared" si="24"/>
        <v>#DIV/0!</v>
      </c>
      <c r="AD31" s="106" t="e">
        <f t="shared" si="24"/>
        <v>#DIV/0!</v>
      </c>
      <c r="AE31" s="106" t="e">
        <f t="shared" si="24"/>
        <v>#DIV/0!</v>
      </c>
      <c r="AF31" s="106" t="e">
        <f t="shared" si="24"/>
        <v>#DIV/0!</v>
      </c>
      <c r="AG31" s="106" t="e">
        <f t="shared" si="24"/>
        <v>#DIV/0!</v>
      </c>
      <c r="AH31" s="106" t="e">
        <f t="shared" si="24"/>
        <v>#DIV/0!</v>
      </c>
      <c r="AI31" s="106" t="e">
        <f t="shared" si="24"/>
        <v>#DIV/0!</v>
      </c>
      <c r="AJ31" s="106" t="e">
        <f t="shared" si="24"/>
        <v>#DIV/0!</v>
      </c>
      <c r="AK31" s="106" t="e">
        <f t="shared" si="24"/>
        <v>#DIV/0!</v>
      </c>
      <c r="AL31" s="106" t="e">
        <f t="shared" si="24"/>
        <v>#DIV/0!</v>
      </c>
      <c r="AM31" s="106" t="e">
        <f t="shared" si="24"/>
        <v>#DIV/0!</v>
      </c>
      <c r="AN31" s="106" t="e">
        <f t="shared" si="24"/>
        <v>#DIV/0!</v>
      </c>
      <c r="AO31" s="106" t="e">
        <f t="shared" si="24"/>
        <v>#DIV/0!</v>
      </c>
      <c r="AP31" s="106" t="e">
        <f t="shared" si="24"/>
        <v>#DIV/0!</v>
      </c>
      <c r="AQ31" s="106" t="e">
        <f t="shared" si="24"/>
        <v>#DIV/0!</v>
      </c>
      <c r="AR31" s="106" t="e">
        <f t="shared" si="24"/>
        <v>#DIV/0!</v>
      </c>
      <c r="AS31" s="106" t="e">
        <f t="shared" si="24"/>
        <v>#DIV/0!</v>
      </c>
      <c r="AT31" s="106" t="e">
        <f t="shared" si="24"/>
        <v>#DIV/0!</v>
      </c>
      <c r="AU31" s="106" t="e">
        <f t="shared" si="24"/>
        <v>#DIV/0!</v>
      </c>
      <c r="AV31" s="106" t="e">
        <f t="shared" si="24"/>
        <v>#DIV/0!</v>
      </c>
      <c r="AW31" s="106" t="e">
        <f t="shared" si="24"/>
        <v>#DIV/0!</v>
      </c>
      <c r="AX31" s="106" t="e">
        <f t="shared" si="24"/>
        <v>#DIV/0!</v>
      </c>
      <c r="AY31" s="106" t="e">
        <f t="shared" si="24"/>
        <v>#DIV/0!</v>
      </c>
      <c r="AZ31" s="106" t="e">
        <f t="shared" si="24"/>
        <v>#DIV/0!</v>
      </c>
      <c r="BA31" s="106" t="e">
        <f t="shared" si="24"/>
        <v>#DIV/0!</v>
      </c>
    </row>
    <row r="32" spans="1:53" ht="12.75">
      <c r="A32" s="104" t="s">
        <v>18</v>
      </c>
      <c r="B32" s="106">
        <f>B28/B30</f>
        <v>0</v>
      </c>
      <c r="C32" s="106">
        <f>C28/C30</f>
        <v>0</v>
      </c>
      <c r="D32" s="106">
        <f aca="true" t="shared" si="25" ref="D32:R32">D28/D30</f>
        <v>0</v>
      </c>
      <c r="E32" s="106">
        <f t="shared" si="25"/>
        <v>-0.11764705882352941</v>
      </c>
      <c r="F32" s="106">
        <f t="shared" si="25"/>
        <v>-0.11764705882352941</v>
      </c>
      <c r="G32" s="106">
        <f t="shared" si="25"/>
        <v>-0.5384615384615384</v>
      </c>
      <c r="H32" s="106">
        <f t="shared" si="25"/>
        <v>-0.5384615384615384</v>
      </c>
      <c r="I32" s="106">
        <f t="shared" si="25"/>
        <v>5.333333333333333</v>
      </c>
      <c r="J32" s="106">
        <f t="shared" si="25"/>
        <v>5.333333333333333</v>
      </c>
      <c r="K32" s="106">
        <f t="shared" si="25"/>
        <v>5.333333333333333</v>
      </c>
      <c r="L32" s="106">
        <f t="shared" si="25"/>
        <v>1.4666666666666666</v>
      </c>
      <c r="M32" s="106">
        <f t="shared" si="25"/>
        <v>1.4666666666666666</v>
      </c>
      <c r="N32" s="106">
        <f t="shared" si="25"/>
        <v>1.4666666666666666</v>
      </c>
      <c r="O32" s="106">
        <f t="shared" si="25"/>
        <v>1.4666666666666666</v>
      </c>
      <c r="P32" s="106">
        <f t="shared" si="25"/>
        <v>1.4666666666666666</v>
      </c>
      <c r="Q32" s="106">
        <f t="shared" si="25"/>
        <v>1.4666666666666666</v>
      </c>
      <c r="R32" s="106">
        <f t="shared" si="25"/>
        <v>1.1304347826086956</v>
      </c>
      <c r="S32" s="106">
        <f aca="true" t="shared" si="26" ref="S32:BA32">S28/S30</f>
        <v>1.1304347826086956</v>
      </c>
      <c r="T32" s="106">
        <f t="shared" si="26"/>
        <v>1.08</v>
      </c>
      <c r="U32" s="106">
        <f t="shared" si="26"/>
        <v>1</v>
      </c>
      <c r="V32" s="106" t="e">
        <f t="shared" si="26"/>
        <v>#DIV/0!</v>
      </c>
      <c r="W32" s="106" t="e">
        <f t="shared" si="26"/>
        <v>#DIV/0!</v>
      </c>
      <c r="X32" s="106" t="e">
        <f t="shared" si="26"/>
        <v>#DIV/0!</v>
      </c>
      <c r="Y32" s="106" t="e">
        <f t="shared" si="26"/>
        <v>#DIV/0!</v>
      </c>
      <c r="Z32" s="106" t="e">
        <f t="shared" si="26"/>
        <v>#DIV/0!</v>
      </c>
      <c r="AA32" s="106" t="e">
        <f t="shared" si="26"/>
        <v>#DIV/0!</v>
      </c>
      <c r="AB32" s="106" t="e">
        <f t="shared" si="26"/>
        <v>#DIV/0!</v>
      </c>
      <c r="AC32" s="106" t="e">
        <f t="shared" si="26"/>
        <v>#DIV/0!</v>
      </c>
      <c r="AD32" s="106" t="e">
        <f t="shared" si="26"/>
        <v>#DIV/0!</v>
      </c>
      <c r="AE32" s="106" t="e">
        <f t="shared" si="26"/>
        <v>#DIV/0!</v>
      </c>
      <c r="AF32" s="106" t="e">
        <f t="shared" si="26"/>
        <v>#DIV/0!</v>
      </c>
      <c r="AG32" s="106" t="e">
        <f t="shared" si="26"/>
        <v>#DIV/0!</v>
      </c>
      <c r="AH32" s="106" t="e">
        <f t="shared" si="26"/>
        <v>#DIV/0!</v>
      </c>
      <c r="AI32" s="106" t="e">
        <f t="shared" si="26"/>
        <v>#DIV/0!</v>
      </c>
      <c r="AJ32" s="106" t="e">
        <f t="shared" si="26"/>
        <v>#DIV/0!</v>
      </c>
      <c r="AK32" s="106" t="e">
        <f t="shared" si="26"/>
        <v>#DIV/0!</v>
      </c>
      <c r="AL32" s="106" t="e">
        <f t="shared" si="26"/>
        <v>#DIV/0!</v>
      </c>
      <c r="AM32" s="106" t="e">
        <f t="shared" si="26"/>
        <v>#DIV/0!</v>
      </c>
      <c r="AN32" s="106" t="e">
        <f t="shared" si="26"/>
        <v>#DIV/0!</v>
      </c>
      <c r="AO32" s="106" t="e">
        <f t="shared" si="26"/>
        <v>#DIV/0!</v>
      </c>
      <c r="AP32" s="106" t="e">
        <f t="shared" si="26"/>
        <v>#DIV/0!</v>
      </c>
      <c r="AQ32" s="106" t="e">
        <f t="shared" si="26"/>
        <v>#DIV/0!</v>
      </c>
      <c r="AR32" s="106" t="e">
        <f t="shared" si="26"/>
        <v>#DIV/0!</v>
      </c>
      <c r="AS32" s="106" t="e">
        <f t="shared" si="26"/>
        <v>#DIV/0!</v>
      </c>
      <c r="AT32" s="106" t="e">
        <f t="shared" si="26"/>
        <v>#DIV/0!</v>
      </c>
      <c r="AU32" s="106" t="e">
        <f t="shared" si="26"/>
        <v>#DIV/0!</v>
      </c>
      <c r="AV32" s="106" t="e">
        <f t="shared" si="26"/>
        <v>#DIV/0!</v>
      </c>
      <c r="AW32" s="106" t="e">
        <f t="shared" si="26"/>
        <v>#DIV/0!</v>
      </c>
      <c r="AX32" s="106" t="e">
        <f t="shared" si="26"/>
        <v>#DIV/0!</v>
      </c>
      <c r="AY32" s="106" t="e">
        <f t="shared" si="26"/>
        <v>#DIV/0!</v>
      </c>
      <c r="AZ32" s="106" t="e">
        <f t="shared" si="26"/>
        <v>#DIV/0!</v>
      </c>
      <c r="BA32" s="106" t="e">
        <f t="shared" si="26"/>
        <v>#DIV/0!</v>
      </c>
    </row>
    <row r="33" spans="1:53" ht="12.75">
      <c r="A33" s="49" t="s">
        <v>25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1:53" ht="12.75">
      <c r="A34" s="35" t="s">
        <v>13</v>
      </c>
      <c r="B34" s="41">
        <f>B12</f>
        <v>14</v>
      </c>
      <c r="C34" s="41">
        <f>C12</f>
        <v>14</v>
      </c>
      <c r="D34" s="41">
        <f aca="true" t="shared" si="27" ref="D34:R34">D12</f>
        <v>14</v>
      </c>
      <c r="E34" s="41">
        <f t="shared" si="27"/>
        <v>14</v>
      </c>
      <c r="F34" s="41">
        <f t="shared" si="27"/>
        <v>14</v>
      </c>
      <c r="G34" s="41">
        <f t="shared" si="27"/>
        <v>11</v>
      </c>
      <c r="H34" s="41">
        <f t="shared" si="27"/>
        <v>11</v>
      </c>
      <c r="I34" s="41">
        <f t="shared" si="27"/>
        <v>8</v>
      </c>
      <c r="J34" s="41">
        <f t="shared" si="27"/>
        <v>8</v>
      </c>
      <c r="K34" s="41">
        <f t="shared" si="27"/>
        <v>8</v>
      </c>
      <c r="L34" s="41">
        <f t="shared" si="27"/>
        <v>2</v>
      </c>
      <c r="M34" s="41">
        <f t="shared" si="27"/>
        <v>2</v>
      </c>
      <c r="N34" s="41">
        <f t="shared" si="27"/>
        <v>2</v>
      </c>
      <c r="O34" s="41">
        <f t="shared" si="27"/>
        <v>2</v>
      </c>
      <c r="P34" s="41">
        <f t="shared" si="27"/>
        <v>2</v>
      </c>
      <c r="Q34" s="41">
        <f t="shared" si="27"/>
        <v>2</v>
      </c>
      <c r="R34" s="41">
        <f t="shared" si="27"/>
        <v>2</v>
      </c>
      <c r="S34" s="41">
        <f aca="true" t="shared" si="28" ref="S34:BA34">S12</f>
        <v>2</v>
      </c>
      <c r="T34" s="41">
        <f t="shared" si="28"/>
        <v>2</v>
      </c>
      <c r="U34" s="41">
        <f t="shared" si="28"/>
        <v>0</v>
      </c>
      <c r="V34" s="41">
        <f t="shared" si="28"/>
        <v>0</v>
      </c>
      <c r="W34" s="41">
        <f t="shared" si="28"/>
        <v>0</v>
      </c>
      <c r="X34" s="41">
        <f t="shared" si="28"/>
        <v>0</v>
      </c>
      <c r="Y34" s="41">
        <f t="shared" si="28"/>
        <v>0</v>
      </c>
      <c r="Z34" s="41">
        <f t="shared" si="28"/>
        <v>0</v>
      </c>
      <c r="AA34" s="41">
        <f t="shared" si="28"/>
        <v>0</v>
      </c>
      <c r="AB34" s="41">
        <f t="shared" si="28"/>
        <v>0</v>
      </c>
      <c r="AC34" s="41">
        <f t="shared" si="28"/>
        <v>0</v>
      </c>
      <c r="AD34" s="41">
        <f t="shared" si="28"/>
        <v>0</v>
      </c>
      <c r="AE34" s="41">
        <f t="shared" si="28"/>
        <v>0</v>
      </c>
      <c r="AF34" s="41">
        <f t="shared" si="28"/>
        <v>0</v>
      </c>
      <c r="AG34" s="41">
        <f t="shared" si="28"/>
        <v>0</v>
      </c>
      <c r="AH34" s="41">
        <f t="shared" si="28"/>
        <v>0</v>
      </c>
      <c r="AI34" s="41">
        <f t="shared" si="28"/>
        <v>0</v>
      </c>
      <c r="AJ34" s="41">
        <f t="shared" si="28"/>
        <v>0</v>
      </c>
      <c r="AK34" s="41">
        <f t="shared" si="28"/>
        <v>0</v>
      </c>
      <c r="AL34" s="41">
        <f t="shared" si="28"/>
        <v>0</v>
      </c>
      <c r="AM34" s="41">
        <f t="shared" si="28"/>
        <v>0</v>
      </c>
      <c r="AN34" s="41">
        <f t="shared" si="28"/>
        <v>0</v>
      </c>
      <c r="AO34" s="41">
        <f t="shared" si="28"/>
        <v>0</v>
      </c>
      <c r="AP34" s="41">
        <f t="shared" si="28"/>
        <v>0</v>
      </c>
      <c r="AQ34" s="41">
        <f t="shared" si="28"/>
        <v>0</v>
      </c>
      <c r="AR34" s="41">
        <f t="shared" si="28"/>
        <v>0</v>
      </c>
      <c r="AS34" s="41">
        <f t="shared" si="28"/>
        <v>0</v>
      </c>
      <c r="AT34" s="41">
        <f t="shared" si="28"/>
        <v>0</v>
      </c>
      <c r="AU34" s="41">
        <f t="shared" si="28"/>
        <v>0</v>
      </c>
      <c r="AV34" s="41">
        <f t="shared" si="28"/>
        <v>0</v>
      </c>
      <c r="AW34" s="41">
        <f t="shared" si="28"/>
        <v>0</v>
      </c>
      <c r="AX34" s="41">
        <f t="shared" si="28"/>
        <v>0</v>
      </c>
      <c r="AY34" s="41">
        <f t="shared" si="28"/>
        <v>0</v>
      </c>
      <c r="AZ34" s="41">
        <f t="shared" si="28"/>
        <v>0</v>
      </c>
      <c r="BA34" s="41">
        <f t="shared" si="28"/>
        <v>0</v>
      </c>
    </row>
    <row r="35" spans="1:53" ht="12.75">
      <c r="A35" s="38" t="s">
        <v>100</v>
      </c>
      <c r="B35" s="43">
        <f>B12+B13</f>
        <v>14</v>
      </c>
      <c r="C35" s="43">
        <f>C12+C13</f>
        <v>17</v>
      </c>
      <c r="D35" s="43">
        <f aca="true" t="shared" si="29" ref="D35:R35">D12+D13</f>
        <v>17</v>
      </c>
      <c r="E35" s="43">
        <f t="shared" si="29"/>
        <v>16</v>
      </c>
      <c r="F35" s="43">
        <f t="shared" si="29"/>
        <v>16</v>
      </c>
      <c r="G35" s="43">
        <f t="shared" si="29"/>
        <v>14</v>
      </c>
      <c r="H35" s="43">
        <f t="shared" si="29"/>
        <v>14</v>
      </c>
      <c r="I35" s="43">
        <f t="shared" si="29"/>
        <v>9</v>
      </c>
      <c r="J35" s="43">
        <f t="shared" si="29"/>
        <v>9</v>
      </c>
      <c r="K35" s="43">
        <f t="shared" si="29"/>
        <v>9</v>
      </c>
      <c r="L35" s="43">
        <f t="shared" si="29"/>
        <v>3</v>
      </c>
      <c r="M35" s="43">
        <f t="shared" si="29"/>
        <v>3</v>
      </c>
      <c r="N35" s="43">
        <f t="shared" si="29"/>
        <v>3</v>
      </c>
      <c r="O35" s="43">
        <f t="shared" si="29"/>
        <v>3</v>
      </c>
      <c r="P35" s="43">
        <f t="shared" si="29"/>
        <v>3</v>
      </c>
      <c r="Q35" s="43">
        <f t="shared" si="29"/>
        <v>3</v>
      </c>
      <c r="R35" s="43">
        <f t="shared" si="29"/>
        <v>2</v>
      </c>
      <c r="S35" s="43">
        <f aca="true" t="shared" si="30" ref="S35:BA35">S12+S13</f>
        <v>2</v>
      </c>
      <c r="T35" s="43">
        <f t="shared" si="30"/>
        <v>2</v>
      </c>
      <c r="U35" s="43">
        <f t="shared" si="30"/>
        <v>0</v>
      </c>
      <c r="V35" s="43">
        <f t="shared" si="30"/>
        <v>0</v>
      </c>
      <c r="W35" s="43">
        <f t="shared" si="30"/>
        <v>0</v>
      </c>
      <c r="X35" s="43">
        <f t="shared" si="30"/>
        <v>0</v>
      </c>
      <c r="Y35" s="43">
        <f t="shared" si="30"/>
        <v>0</v>
      </c>
      <c r="Z35" s="43">
        <f t="shared" si="30"/>
        <v>0</v>
      </c>
      <c r="AA35" s="43">
        <f t="shared" si="30"/>
        <v>0</v>
      </c>
      <c r="AB35" s="43">
        <f t="shared" si="30"/>
        <v>0</v>
      </c>
      <c r="AC35" s="43">
        <f t="shared" si="30"/>
        <v>0</v>
      </c>
      <c r="AD35" s="43">
        <f t="shared" si="30"/>
        <v>0</v>
      </c>
      <c r="AE35" s="43">
        <f t="shared" si="30"/>
        <v>0</v>
      </c>
      <c r="AF35" s="43">
        <f t="shared" si="30"/>
        <v>0</v>
      </c>
      <c r="AG35" s="43">
        <f t="shared" si="30"/>
        <v>0</v>
      </c>
      <c r="AH35" s="43">
        <f t="shared" si="30"/>
        <v>0</v>
      </c>
      <c r="AI35" s="43">
        <f t="shared" si="30"/>
        <v>0</v>
      </c>
      <c r="AJ35" s="43">
        <f t="shared" si="30"/>
        <v>0</v>
      </c>
      <c r="AK35" s="43">
        <f t="shared" si="30"/>
        <v>0</v>
      </c>
      <c r="AL35" s="43">
        <f t="shared" si="30"/>
        <v>0</v>
      </c>
      <c r="AM35" s="43">
        <f t="shared" si="30"/>
        <v>0</v>
      </c>
      <c r="AN35" s="43">
        <f t="shared" si="30"/>
        <v>0</v>
      </c>
      <c r="AO35" s="43">
        <f t="shared" si="30"/>
        <v>0</v>
      </c>
      <c r="AP35" s="43">
        <f t="shared" si="30"/>
        <v>0</v>
      </c>
      <c r="AQ35" s="43">
        <f t="shared" si="30"/>
        <v>0</v>
      </c>
      <c r="AR35" s="43">
        <f t="shared" si="30"/>
        <v>0</v>
      </c>
      <c r="AS35" s="43">
        <f t="shared" si="30"/>
        <v>0</v>
      </c>
      <c r="AT35" s="43">
        <f t="shared" si="30"/>
        <v>0</v>
      </c>
      <c r="AU35" s="43">
        <f t="shared" si="30"/>
        <v>0</v>
      </c>
      <c r="AV35" s="43">
        <f t="shared" si="30"/>
        <v>0</v>
      </c>
      <c r="AW35" s="43">
        <f t="shared" si="30"/>
        <v>0</v>
      </c>
      <c r="AX35" s="43">
        <f t="shared" si="30"/>
        <v>0</v>
      </c>
      <c r="AY35" s="43">
        <f t="shared" si="30"/>
        <v>0</v>
      </c>
      <c r="AZ35" s="43">
        <f t="shared" si="30"/>
        <v>0</v>
      </c>
      <c r="BA35" s="43">
        <f t="shared" si="30"/>
        <v>0</v>
      </c>
    </row>
    <row r="36" spans="1:53" ht="12.75">
      <c r="A36" s="38" t="s">
        <v>101</v>
      </c>
      <c r="B36" s="43">
        <f>B14+B13+B12</f>
        <v>14</v>
      </c>
      <c r="C36" s="43">
        <f>C14+C13+C12</f>
        <v>20</v>
      </c>
      <c r="D36" s="43">
        <f aca="true" t="shared" si="31" ref="D36:R36">D14+D13+D12</f>
        <v>20</v>
      </c>
      <c r="E36" s="43">
        <f t="shared" si="31"/>
        <v>18</v>
      </c>
      <c r="F36" s="43">
        <f t="shared" si="31"/>
        <v>18</v>
      </c>
      <c r="G36" s="43">
        <f t="shared" si="31"/>
        <v>20</v>
      </c>
      <c r="H36" s="43">
        <f t="shared" si="31"/>
        <v>20</v>
      </c>
      <c r="I36" s="43">
        <f t="shared" si="31"/>
        <v>13</v>
      </c>
      <c r="J36" s="43">
        <f t="shared" si="31"/>
        <v>13</v>
      </c>
      <c r="K36" s="43">
        <f t="shared" si="31"/>
        <v>13</v>
      </c>
      <c r="L36" s="43">
        <f t="shared" si="31"/>
        <v>7</v>
      </c>
      <c r="M36" s="43">
        <f t="shared" si="31"/>
        <v>7</v>
      </c>
      <c r="N36" s="43">
        <f t="shared" si="31"/>
        <v>7</v>
      </c>
      <c r="O36" s="43">
        <f t="shared" si="31"/>
        <v>7</v>
      </c>
      <c r="P36" s="43">
        <f t="shared" si="31"/>
        <v>7</v>
      </c>
      <c r="Q36" s="43">
        <f t="shared" si="31"/>
        <v>7</v>
      </c>
      <c r="R36" s="43">
        <f t="shared" si="31"/>
        <v>3</v>
      </c>
      <c r="S36" s="43">
        <f aca="true" t="shared" si="32" ref="S36:BA36">S14+S13+S12</f>
        <v>3</v>
      </c>
      <c r="T36" s="43">
        <f t="shared" si="32"/>
        <v>2</v>
      </c>
      <c r="U36" s="43">
        <f t="shared" si="32"/>
        <v>0</v>
      </c>
      <c r="V36" s="43">
        <f t="shared" si="32"/>
        <v>0</v>
      </c>
      <c r="W36" s="43">
        <f t="shared" si="32"/>
        <v>0</v>
      </c>
      <c r="X36" s="43">
        <f t="shared" si="32"/>
        <v>0</v>
      </c>
      <c r="Y36" s="43">
        <f t="shared" si="32"/>
        <v>0</v>
      </c>
      <c r="Z36" s="43">
        <f t="shared" si="32"/>
        <v>0</v>
      </c>
      <c r="AA36" s="43">
        <f t="shared" si="32"/>
        <v>0</v>
      </c>
      <c r="AB36" s="43">
        <f t="shared" si="32"/>
        <v>0</v>
      </c>
      <c r="AC36" s="43">
        <f t="shared" si="32"/>
        <v>0</v>
      </c>
      <c r="AD36" s="43">
        <f t="shared" si="32"/>
        <v>0</v>
      </c>
      <c r="AE36" s="43">
        <f t="shared" si="32"/>
        <v>0</v>
      </c>
      <c r="AF36" s="43">
        <f t="shared" si="32"/>
        <v>0</v>
      </c>
      <c r="AG36" s="43">
        <f t="shared" si="32"/>
        <v>0</v>
      </c>
      <c r="AH36" s="43">
        <f t="shared" si="32"/>
        <v>0</v>
      </c>
      <c r="AI36" s="43">
        <f t="shared" si="32"/>
        <v>0</v>
      </c>
      <c r="AJ36" s="43">
        <f t="shared" si="32"/>
        <v>0</v>
      </c>
      <c r="AK36" s="43">
        <f t="shared" si="32"/>
        <v>0</v>
      </c>
      <c r="AL36" s="43">
        <f t="shared" si="32"/>
        <v>0</v>
      </c>
      <c r="AM36" s="43">
        <f t="shared" si="32"/>
        <v>0</v>
      </c>
      <c r="AN36" s="43">
        <f t="shared" si="32"/>
        <v>0</v>
      </c>
      <c r="AO36" s="43">
        <f t="shared" si="32"/>
        <v>0</v>
      </c>
      <c r="AP36" s="43">
        <f t="shared" si="32"/>
        <v>0</v>
      </c>
      <c r="AQ36" s="43">
        <f t="shared" si="32"/>
        <v>0</v>
      </c>
      <c r="AR36" s="43">
        <f t="shared" si="32"/>
        <v>0</v>
      </c>
      <c r="AS36" s="43">
        <f t="shared" si="32"/>
        <v>0</v>
      </c>
      <c r="AT36" s="43">
        <f t="shared" si="32"/>
        <v>0</v>
      </c>
      <c r="AU36" s="43">
        <f t="shared" si="32"/>
        <v>0</v>
      </c>
      <c r="AV36" s="43">
        <f t="shared" si="32"/>
        <v>0</v>
      </c>
      <c r="AW36" s="43">
        <f t="shared" si="32"/>
        <v>0</v>
      </c>
      <c r="AX36" s="43">
        <f t="shared" si="32"/>
        <v>0</v>
      </c>
      <c r="AY36" s="43">
        <f t="shared" si="32"/>
        <v>0</v>
      </c>
      <c r="AZ36" s="43">
        <f t="shared" si="32"/>
        <v>0</v>
      </c>
      <c r="BA36" s="43">
        <f t="shared" si="32"/>
        <v>0</v>
      </c>
    </row>
    <row r="37" spans="1:53" ht="12.75">
      <c r="A37" s="39" t="s">
        <v>102</v>
      </c>
      <c r="B37" s="43">
        <f aca="true" t="shared" si="33" ref="B37:R37">B14+B13+B12+B15</f>
        <v>14</v>
      </c>
      <c r="C37" s="43">
        <f t="shared" si="33"/>
        <v>22</v>
      </c>
      <c r="D37" s="43">
        <f t="shared" si="33"/>
        <v>22</v>
      </c>
      <c r="E37" s="43">
        <f t="shared" si="33"/>
        <v>19</v>
      </c>
      <c r="F37" s="43">
        <f t="shared" si="33"/>
        <v>19</v>
      </c>
      <c r="G37" s="43">
        <f t="shared" si="33"/>
        <v>20</v>
      </c>
      <c r="H37" s="43">
        <f t="shared" si="33"/>
        <v>20</v>
      </c>
      <c r="I37" s="43">
        <f t="shared" si="33"/>
        <v>13</v>
      </c>
      <c r="J37" s="43">
        <f t="shared" si="33"/>
        <v>13</v>
      </c>
      <c r="K37" s="43">
        <f t="shared" si="33"/>
        <v>13</v>
      </c>
      <c r="L37" s="43">
        <f t="shared" si="33"/>
        <v>7</v>
      </c>
      <c r="M37" s="43">
        <f t="shared" si="33"/>
        <v>7</v>
      </c>
      <c r="N37" s="43">
        <f t="shared" si="33"/>
        <v>7</v>
      </c>
      <c r="O37" s="43">
        <f t="shared" si="33"/>
        <v>7</v>
      </c>
      <c r="P37" s="43">
        <f t="shared" si="33"/>
        <v>7</v>
      </c>
      <c r="Q37" s="43">
        <f t="shared" si="33"/>
        <v>7</v>
      </c>
      <c r="R37" s="43">
        <f t="shared" si="33"/>
        <v>3</v>
      </c>
      <c r="S37" s="43">
        <f aca="true" t="shared" si="34" ref="S37:BA37">S14+S13+S12+S15</f>
        <v>3</v>
      </c>
      <c r="T37" s="43">
        <f t="shared" si="34"/>
        <v>2</v>
      </c>
      <c r="U37" s="43">
        <f t="shared" si="34"/>
        <v>0</v>
      </c>
      <c r="V37" s="43">
        <f t="shared" si="34"/>
        <v>0</v>
      </c>
      <c r="W37" s="43">
        <f t="shared" si="34"/>
        <v>0</v>
      </c>
      <c r="X37" s="43">
        <f t="shared" si="34"/>
        <v>0</v>
      </c>
      <c r="Y37" s="43">
        <f t="shared" si="34"/>
        <v>0</v>
      </c>
      <c r="Z37" s="43">
        <f t="shared" si="34"/>
        <v>0</v>
      </c>
      <c r="AA37" s="43">
        <f t="shared" si="34"/>
        <v>0</v>
      </c>
      <c r="AB37" s="43">
        <f t="shared" si="34"/>
        <v>0</v>
      </c>
      <c r="AC37" s="43">
        <f t="shared" si="34"/>
        <v>0</v>
      </c>
      <c r="AD37" s="43">
        <f t="shared" si="34"/>
        <v>0</v>
      </c>
      <c r="AE37" s="43">
        <f t="shared" si="34"/>
        <v>0</v>
      </c>
      <c r="AF37" s="43">
        <f t="shared" si="34"/>
        <v>0</v>
      </c>
      <c r="AG37" s="43">
        <f t="shared" si="34"/>
        <v>0</v>
      </c>
      <c r="AH37" s="43">
        <f t="shared" si="34"/>
        <v>0</v>
      </c>
      <c r="AI37" s="43">
        <f t="shared" si="34"/>
        <v>0</v>
      </c>
      <c r="AJ37" s="43">
        <f t="shared" si="34"/>
        <v>0</v>
      </c>
      <c r="AK37" s="43">
        <f t="shared" si="34"/>
        <v>0</v>
      </c>
      <c r="AL37" s="43">
        <f t="shared" si="34"/>
        <v>0</v>
      </c>
      <c r="AM37" s="43">
        <f t="shared" si="34"/>
        <v>0</v>
      </c>
      <c r="AN37" s="43">
        <f t="shared" si="34"/>
        <v>0</v>
      </c>
      <c r="AO37" s="43">
        <f t="shared" si="34"/>
        <v>0</v>
      </c>
      <c r="AP37" s="43">
        <f t="shared" si="34"/>
        <v>0</v>
      </c>
      <c r="AQ37" s="43">
        <f t="shared" si="34"/>
        <v>0</v>
      </c>
      <c r="AR37" s="43">
        <f t="shared" si="34"/>
        <v>0</v>
      </c>
      <c r="AS37" s="43">
        <f t="shared" si="34"/>
        <v>0</v>
      </c>
      <c r="AT37" s="43">
        <f t="shared" si="34"/>
        <v>0</v>
      </c>
      <c r="AU37" s="43">
        <f t="shared" si="34"/>
        <v>0</v>
      </c>
      <c r="AV37" s="43">
        <f t="shared" si="34"/>
        <v>0</v>
      </c>
      <c r="AW37" s="43">
        <f t="shared" si="34"/>
        <v>0</v>
      </c>
      <c r="AX37" s="43">
        <f t="shared" si="34"/>
        <v>0</v>
      </c>
      <c r="AY37" s="43">
        <f t="shared" si="34"/>
        <v>0</v>
      </c>
      <c r="AZ37" s="43">
        <f t="shared" si="34"/>
        <v>0</v>
      </c>
      <c r="BA37" s="43">
        <f t="shared" si="34"/>
        <v>0</v>
      </c>
    </row>
  </sheetData>
  <printOptions/>
  <pageMargins left="0.34" right="0.31" top="1" bottom="1" header="0.4921259845" footer="0.4921259845"/>
  <pageSetup horizontalDpi="600" verticalDpi="600" orientation="landscape" paperSize="8" scale="60" r:id="rId1"/>
  <headerFooter alignWithMargins="0">
    <oddFooter>&amp;R&amp;F
&amp;D
&amp;P&amp;N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MATRA - AUTOMOBILE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Unique Projet</dc:title>
  <dc:subject/>
  <dc:creator>Neau Jean-Michel</dc:creator>
  <cp:keywords/>
  <dc:description/>
  <cp:lastModifiedBy>Guilhem</cp:lastModifiedBy>
  <cp:lastPrinted>2005-10-25T18:57:36Z</cp:lastPrinted>
  <dcterms:created xsi:type="dcterms:W3CDTF">2003-04-04T11:44:40Z</dcterms:created>
  <dcterms:modified xsi:type="dcterms:W3CDTF">2005-10-25T18:58:12Z</dcterms:modified>
  <cp:category/>
  <cp:version/>
  <cp:contentType/>
  <cp:contentStatus/>
</cp:coreProperties>
</file>